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099" lockStructure="1"/>
  <bookViews>
    <workbookView xWindow="-15" yWindow="15" windowWidth="14745" windowHeight="9405" tabRatio="890"/>
  </bookViews>
  <sheets>
    <sheet name="計算手順（給湯）" sheetId="30" r:id="rId1"/>
    <sheet name="計算仕様" sheetId="1" r:id="rId2"/>
    <sheet name="最終入力値" sheetId="18" state="hidden" r:id="rId3"/>
    <sheet name="給湯システム計算シート" sheetId="13" state="hidden" r:id="rId4"/>
    <sheet name="計算結果" sheetId="14" r:id="rId5"/>
    <sheet name="DL設定" sheetId="15" state="hidden" r:id="rId6"/>
    <sheet name="ηとγ" sheetId="2" state="hidden" r:id="rId7"/>
    <sheet name="札幌" sheetId="19" state="hidden" r:id="rId8"/>
    <sheet name="仙台" sheetId="20" state="hidden" r:id="rId9"/>
    <sheet name="東京" sheetId="21" state="hidden" r:id="rId10"/>
    <sheet name="新潟" sheetId="22" state="hidden" r:id="rId11"/>
    <sheet name="名古屋" sheetId="23" state="hidden" r:id="rId12"/>
    <sheet name="大阪" sheetId="24" state="hidden" r:id="rId13"/>
    <sheet name="広島" sheetId="25" state="hidden" r:id="rId14"/>
    <sheet name="高松" sheetId="26" state="hidden" r:id="rId15"/>
    <sheet name="福岡" sheetId="27" state="hidden" r:id="rId16"/>
    <sheet name="那覇" sheetId="28" state="hidden" r:id="rId17"/>
  </sheets>
  <definedNames>
    <definedName name="_xlnm.Print_Area" localSheetId="1">計算仕様!$A$1:$I$19</definedName>
    <definedName name="_xlnm.Print_Area" localSheetId="0">'計算手順（給湯）'!$A$2:$L$167</definedName>
  </definedNames>
  <calcPr calcId="145621"/>
</workbook>
</file>

<file path=xl/calcChain.xml><?xml version="1.0" encoding="utf-8"?>
<calcChain xmlns="http://schemas.openxmlformats.org/spreadsheetml/2006/main">
  <c r="J7" i="1" l="1"/>
  <c r="J5" i="1" l="1"/>
  <c r="J6" i="1"/>
  <c r="E11" i="1"/>
  <c r="J16" i="1" l="1"/>
  <c r="G2" i="14" l="1"/>
  <c r="D19" i="18"/>
  <c r="D18" i="18"/>
  <c r="D17" i="18"/>
  <c r="J14" i="1"/>
  <c r="D14" i="18"/>
  <c r="J15" i="1" l="1"/>
  <c r="E13" i="1"/>
  <c r="E12" i="1"/>
  <c r="J10" i="1"/>
  <c r="J9" i="1"/>
  <c r="D16" i="18" l="1"/>
  <c r="D15" i="18"/>
  <c r="D10" i="18"/>
  <c r="D9" i="18"/>
  <c r="D8" i="18"/>
  <c r="D7" i="18"/>
  <c r="D6" i="18"/>
  <c r="D5" i="18"/>
  <c r="D12" i="18" l="1"/>
  <c r="D11" i="18" l="1"/>
  <c r="D13" i="18"/>
  <c r="D18" i="13" l="1"/>
  <c r="D13" i="13"/>
  <c r="D12" i="13"/>
  <c r="D25" i="13"/>
  <c r="D22" i="13"/>
  <c r="D21" i="13"/>
  <c r="D20" i="13"/>
  <c r="D19" i="13"/>
  <c r="D9" i="13"/>
  <c r="D9" i="14" s="1"/>
  <c r="D8" i="13"/>
  <c r="D8" i="14" s="1"/>
  <c r="D7" i="13"/>
  <c r="D7" i="14" s="1"/>
  <c r="D6" i="13"/>
  <c r="D6" i="14" s="1"/>
  <c r="D5" i="13"/>
  <c r="D5" i="14" s="1"/>
  <c r="D4" i="13"/>
  <c r="D4" i="14" s="1"/>
  <c r="D23" i="13" l="1"/>
  <c r="D24" i="13" s="1"/>
  <c r="D13" i="14" s="1"/>
  <c r="F13" i="14" s="1"/>
  <c r="D10" i="13"/>
  <c r="D11" i="13" s="1"/>
  <c r="D14" i="13"/>
  <c r="D11" i="14" s="1"/>
  <c r="D10" i="14" l="1"/>
  <c r="F10" i="14" s="1"/>
  <c r="D15" i="13"/>
  <c r="D16" i="13" s="1"/>
  <c r="D17" i="13" s="1"/>
  <c r="D26" i="13"/>
  <c r="D15" i="14" s="1"/>
  <c r="F15" i="14" s="1"/>
  <c r="D12" i="14" l="1"/>
  <c r="F12" i="14" s="1"/>
  <c r="D27" i="13"/>
  <c r="D14" i="14" s="1"/>
  <c r="F14" i="14" s="1"/>
  <c r="D29" i="13"/>
  <c r="D17" i="14" l="1"/>
  <c r="D28" i="13"/>
  <c r="D16" i="14" s="1"/>
  <c r="D18" i="14" l="1"/>
  <c r="J8" i="1"/>
</calcChain>
</file>

<file path=xl/comments1.xml><?xml version="1.0" encoding="utf-8"?>
<comments xmlns="http://schemas.openxmlformats.org/spreadsheetml/2006/main">
  <authors>
    <author>株式会社住環境計画研究所</author>
  </authors>
  <commentList>
    <comment ref="D4" authorId="0">
      <text>
        <r>
          <rPr>
            <b/>
            <sz val="9"/>
            <color indexed="81"/>
            <rFont val="ＭＳ Ｐゴシック"/>
            <family val="3"/>
            <charset val="128"/>
          </rPr>
          <t>株式会社住環境計画研究所:</t>
        </r>
        <r>
          <rPr>
            <sz val="9"/>
            <color indexed="81"/>
            <rFont val="ＭＳ Ｐゴシック"/>
            <family val="3"/>
            <charset val="128"/>
          </rPr>
          <t xml:space="preserve">
F：　フリー入力
DL：ドロップリスト
C：計算値
DF：デフォルト値
RB：ラジオボタン</t>
        </r>
      </text>
    </comment>
    <comment ref="D5" authorId="0">
      <text>
        <r>
          <rPr>
            <b/>
            <sz val="9"/>
            <color indexed="81"/>
            <rFont val="ＭＳ Ｐゴシック"/>
            <family val="3"/>
            <charset val="128"/>
          </rPr>
          <t>株式会社住環境計画研究所:</t>
        </r>
        <r>
          <rPr>
            <sz val="9"/>
            <color indexed="81"/>
            <rFont val="ＭＳ Ｐゴシック"/>
            <family val="3"/>
            <charset val="128"/>
          </rPr>
          <t xml:space="preserve">
F</t>
        </r>
      </text>
    </comment>
    <comment ref="D6" authorId="0">
      <text>
        <r>
          <rPr>
            <b/>
            <sz val="9"/>
            <color indexed="81"/>
            <rFont val="ＭＳ Ｐゴシック"/>
            <family val="3"/>
            <charset val="128"/>
          </rPr>
          <t>株式会社住環境計画研究所:</t>
        </r>
        <r>
          <rPr>
            <sz val="9"/>
            <color indexed="81"/>
            <rFont val="ＭＳ Ｐゴシック"/>
            <family val="3"/>
            <charset val="128"/>
          </rPr>
          <t xml:space="preserve">
DL</t>
        </r>
      </text>
    </comment>
    <comment ref="D7" authorId="0">
      <text>
        <r>
          <rPr>
            <b/>
            <sz val="9"/>
            <color indexed="81"/>
            <rFont val="ＭＳ Ｐゴシック"/>
            <family val="3"/>
            <charset val="128"/>
          </rPr>
          <t>株式会社住環境計画研究所:</t>
        </r>
        <r>
          <rPr>
            <sz val="9"/>
            <color indexed="81"/>
            <rFont val="ＭＳ Ｐゴシック"/>
            <family val="3"/>
            <charset val="128"/>
          </rPr>
          <t xml:space="preserve">
RB</t>
        </r>
      </text>
    </comment>
    <comment ref="D8" authorId="0">
      <text>
        <r>
          <rPr>
            <b/>
            <sz val="9"/>
            <color indexed="81"/>
            <rFont val="ＭＳ Ｐゴシック"/>
            <family val="3"/>
            <charset val="128"/>
          </rPr>
          <t>株式会社住環境計画研究所:</t>
        </r>
        <r>
          <rPr>
            <sz val="9"/>
            <color indexed="81"/>
            <rFont val="ＭＳ Ｐゴシック"/>
            <family val="3"/>
            <charset val="128"/>
          </rPr>
          <t xml:space="preserve">
F：0～9999</t>
        </r>
      </text>
    </comment>
    <comment ref="D9" authorId="0">
      <text>
        <r>
          <rPr>
            <b/>
            <sz val="9"/>
            <color indexed="81"/>
            <rFont val="ＭＳ Ｐゴシック"/>
            <family val="3"/>
            <charset val="128"/>
          </rPr>
          <t>株式会社住環境計画研究所:</t>
        </r>
        <r>
          <rPr>
            <sz val="9"/>
            <color indexed="81"/>
            <rFont val="ＭＳ Ｐゴシック"/>
            <family val="3"/>
            <charset val="128"/>
          </rPr>
          <t xml:space="preserve">
DL:設計基準に準じる</t>
        </r>
      </text>
    </comment>
    <comment ref="D10" authorId="0">
      <text>
        <r>
          <rPr>
            <b/>
            <sz val="9"/>
            <color indexed="81"/>
            <rFont val="ＭＳ Ｐゴシック"/>
            <family val="3"/>
            <charset val="128"/>
          </rPr>
          <t>株式会社住環境計画研究所:</t>
        </r>
        <r>
          <rPr>
            <sz val="9"/>
            <color indexed="81"/>
            <rFont val="ＭＳ Ｐゴシック"/>
            <family val="3"/>
            <charset val="128"/>
          </rPr>
          <t xml:space="preserve">
DL:設計基準に準じる</t>
        </r>
      </text>
    </comment>
    <comment ref="D11" authorId="0">
      <text>
        <r>
          <rPr>
            <b/>
            <sz val="9"/>
            <color indexed="81"/>
            <rFont val="ＭＳ Ｐゴシック"/>
            <family val="3"/>
            <charset val="128"/>
          </rPr>
          <t>株式会社住環境計画研究所:</t>
        </r>
        <r>
          <rPr>
            <sz val="9"/>
            <color indexed="81"/>
            <rFont val="ＭＳ Ｐゴシック"/>
            <family val="3"/>
            <charset val="128"/>
          </rPr>
          <t xml:space="preserve">
C</t>
        </r>
      </text>
    </comment>
    <comment ref="D12" authorId="0">
      <text>
        <r>
          <rPr>
            <b/>
            <sz val="9"/>
            <color indexed="81"/>
            <rFont val="ＭＳ Ｐゴシック"/>
            <family val="3"/>
            <charset val="128"/>
          </rPr>
          <t>株式会社住環境計画研究所:</t>
        </r>
        <r>
          <rPr>
            <sz val="9"/>
            <color indexed="81"/>
            <rFont val="ＭＳ Ｐゴシック"/>
            <family val="3"/>
            <charset val="128"/>
          </rPr>
          <t xml:space="preserve">
C</t>
        </r>
      </text>
    </comment>
    <comment ref="D13" authorId="0">
      <text>
        <r>
          <rPr>
            <b/>
            <sz val="9"/>
            <color indexed="81"/>
            <rFont val="ＭＳ Ｐゴシック"/>
            <family val="3"/>
            <charset val="128"/>
          </rPr>
          <t>株式会社住環境計画研究所:</t>
        </r>
        <r>
          <rPr>
            <sz val="9"/>
            <color indexed="81"/>
            <rFont val="ＭＳ Ｐゴシック"/>
            <family val="3"/>
            <charset val="128"/>
          </rPr>
          <t xml:space="preserve">
C</t>
        </r>
      </text>
    </comment>
    <comment ref="D14" authorId="0">
      <text>
        <r>
          <rPr>
            <b/>
            <sz val="9"/>
            <color indexed="81"/>
            <rFont val="ＭＳ Ｐゴシック"/>
            <family val="3"/>
            <charset val="128"/>
          </rPr>
          <t>株式会社住環境計画研究所:</t>
        </r>
        <r>
          <rPr>
            <sz val="9"/>
            <color indexed="81"/>
            <rFont val="ＭＳ Ｐゴシック"/>
            <family val="3"/>
            <charset val="128"/>
          </rPr>
          <t xml:space="preserve">
事務所　DF 9.5（7.5～11.5）
ホテル DF 200（150～250） </t>
        </r>
      </text>
    </comment>
    <comment ref="D15" authorId="0">
      <text>
        <r>
          <rPr>
            <b/>
            <sz val="9"/>
            <color indexed="81"/>
            <rFont val="ＭＳ Ｐゴシック"/>
            <family val="3"/>
            <charset val="128"/>
          </rPr>
          <t>株式会社住環境計画研究所:</t>
        </r>
        <r>
          <rPr>
            <sz val="9"/>
            <color indexed="81"/>
            <rFont val="ＭＳ Ｐゴシック"/>
            <family val="3"/>
            <charset val="128"/>
          </rPr>
          <t xml:space="preserve">
F 1～999</t>
        </r>
      </text>
    </comment>
    <comment ref="D16" authorId="0">
      <text>
        <r>
          <rPr>
            <b/>
            <sz val="9"/>
            <color indexed="81"/>
            <rFont val="ＭＳ Ｐゴシック"/>
            <family val="3"/>
            <charset val="128"/>
          </rPr>
          <t>株式会社住環境計画研究所:</t>
        </r>
        <r>
          <rPr>
            <sz val="9"/>
            <color indexed="81"/>
            <rFont val="ＭＳ Ｐゴシック"/>
            <family val="3"/>
            <charset val="128"/>
          </rPr>
          <t xml:space="preserve">
F 1～365</t>
        </r>
      </text>
    </comment>
    <comment ref="D17" authorId="0">
      <text>
        <r>
          <rPr>
            <b/>
            <sz val="9"/>
            <color indexed="81"/>
            <rFont val="ＭＳ Ｐゴシック"/>
            <family val="3"/>
            <charset val="128"/>
          </rPr>
          <t>株式会社住環境計画研究所:</t>
        </r>
        <r>
          <rPr>
            <sz val="9"/>
            <color indexed="81"/>
            <rFont val="ＭＳ Ｐゴシック"/>
            <family val="3"/>
            <charset val="128"/>
          </rPr>
          <t xml:space="preserve">
DF 60</t>
        </r>
      </text>
    </comment>
    <comment ref="D19" authorId="0">
      <text>
        <r>
          <rPr>
            <b/>
            <sz val="9"/>
            <color indexed="81"/>
            <rFont val="ＭＳ Ｐゴシック"/>
            <family val="3"/>
            <charset val="128"/>
          </rPr>
          <t>株式会社住環境計画研究所:</t>
        </r>
        <r>
          <rPr>
            <sz val="9"/>
            <color indexed="81"/>
            <rFont val="ＭＳ Ｐゴシック"/>
            <family val="3"/>
            <charset val="128"/>
          </rPr>
          <t xml:space="preserve">
DF　0.85
F　0.7～1.0</t>
        </r>
      </text>
    </comment>
  </commentList>
</comments>
</file>

<file path=xl/sharedStrings.xml><?xml version="1.0" encoding="utf-8"?>
<sst xmlns="http://schemas.openxmlformats.org/spreadsheetml/2006/main" count="447" uniqueCount="226">
  <si>
    <t>設置条件</t>
    <phoneticPr fontId="3"/>
  </si>
  <si>
    <t>【給湯システム入力データ】</t>
    <rPh sb="1" eb="3">
      <t>キュウトウ</t>
    </rPh>
    <rPh sb="7" eb="9">
      <t>ニュウリョク</t>
    </rPh>
    <phoneticPr fontId="3"/>
  </si>
  <si>
    <t>【給湯システム計算シート】</t>
    <rPh sb="1" eb="3">
      <t>キュウトウ</t>
    </rPh>
    <rPh sb="7" eb="9">
      <t>ケイサン</t>
    </rPh>
    <phoneticPr fontId="3"/>
  </si>
  <si>
    <t>項目</t>
    <rPh sb="0" eb="2">
      <t>コウモク</t>
    </rPh>
    <phoneticPr fontId="3"/>
  </si>
  <si>
    <t>値</t>
    <rPh sb="0" eb="1">
      <t>アタイ</t>
    </rPh>
    <phoneticPr fontId="3"/>
  </si>
  <si>
    <t>単位</t>
    <rPh sb="0" eb="2">
      <t>タンイ</t>
    </rPh>
    <phoneticPr fontId="3"/>
  </si>
  <si>
    <t>備考</t>
    <rPh sb="0" eb="2">
      <t>ビコウ</t>
    </rPh>
    <phoneticPr fontId="3"/>
  </si>
  <si>
    <t>計算式</t>
    <rPh sb="0" eb="2">
      <t>ケイサン</t>
    </rPh>
    <rPh sb="2" eb="3">
      <t>シキ</t>
    </rPh>
    <phoneticPr fontId="3"/>
  </si>
  <si>
    <t>物件名、コメント</t>
    <rPh sb="0" eb="2">
      <t>ブッケン</t>
    </rPh>
    <rPh sb="2" eb="3">
      <t>メイ</t>
    </rPh>
    <phoneticPr fontId="3"/>
  </si>
  <si>
    <t>-</t>
    <phoneticPr fontId="3"/>
  </si>
  <si>
    <t>入力</t>
    <rPh sb="0" eb="2">
      <t>ニュウリョク</t>
    </rPh>
    <phoneticPr fontId="3"/>
  </si>
  <si>
    <t>場所</t>
    <rPh sb="0" eb="1">
      <t>バ</t>
    </rPh>
    <rPh sb="1" eb="2">
      <t>ショ</t>
    </rPh>
    <phoneticPr fontId="3"/>
  </si>
  <si>
    <t>リストボックスから選択</t>
    <rPh sb="9" eb="11">
      <t>センタク</t>
    </rPh>
    <phoneticPr fontId="3"/>
  </si>
  <si>
    <t>集熱器</t>
    <rPh sb="0" eb="1">
      <t>シュウ</t>
    </rPh>
    <rPh sb="1" eb="2">
      <t>ネツ</t>
    </rPh>
    <rPh sb="2" eb="3">
      <t>キ</t>
    </rPh>
    <phoneticPr fontId="3"/>
  </si>
  <si>
    <t>集熱器型式</t>
    <rPh sb="0" eb="1">
      <t>シュウ</t>
    </rPh>
    <rPh sb="1" eb="2">
      <t>ネツ</t>
    </rPh>
    <rPh sb="2" eb="3">
      <t>キ</t>
    </rPh>
    <rPh sb="3" eb="5">
      <t>カタシキ</t>
    </rPh>
    <phoneticPr fontId="3"/>
  </si>
  <si>
    <t>オプションボタンから選択</t>
    <rPh sb="10" eb="12">
      <t>センタク</t>
    </rPh>
    <phoneticPr fontId="3"/>
  </si>
  <si>
    <t>集熱面積：A</t>
    <rPh sb="0" eb="1">
      <t>シュウ</t>
    </rPh>
    <rPh sb="1" eb="2">
      <t>ネツ</t>
    </rPh>
    <rPh sb="2" eb="4">
      <t>メンセキ</t>
    </rPh>
    <phoneticPr fontId="3"/>
  </si>
  <si>
    <t>(㎡)</t>
    <phoneticPr fontId="3"/>
  </si>
  <si>
    <t>傾斜角</t>
    <rPh sb="0" eb="2">
      <t>ケイシャ</t>
    </rPh>
    <rPh sb="2" eb="3">
      <t>カク</t>
    </rPh>
    <phoneticPr fontId="3"/>
  </si>
  <si>
    <t>(°)</t>
    <phoneticPr fontId="3"/>
  </si>
  <si>
    <t>方位角</t>
    <rPh sb="0" eb="2">
      <t>ホウイ</t>
    </rPh>
    <rPh sb="2" eb="3">
      <t>カク</t>
    </rPh>
    <phoneticPr fontId="3"/>
  </si>
  <si>
    <t>受熱面日射量</t>
    <rPh sb="0" eb="1">
      <t>ジュ</t>
    </rPh>
    <rPh sb="1" eb="2">
      <t>ネツ</t>
    </rPh>
    <rPh sb="2" eb="3">
      <t>メン</t>
    </rPh>
    <rPh sb="3" eb="5">
      <t>ニッシャ</t>
    </rPh>
    <rPh sb="5" eb="6">
      <t>リョウ</t>
    </rPh>
    <phoneticPr fontId="3"/>
  </si>
  <si>
    <t>平均日射量：Eh</t>
    <rPh sb="0" eb="2">
      <t>ヘイキン</t>
    </rPh>
    <rPh sb="2" eb="4">
      <t>ニッシャ</t>
    </rPh>
    <rPh sb="4" eb="5">
      <t>リョウ</t>
    </rPh>
    <phoneticPr fontId="3"/>
  </si>
  <si>
    <t>[kWh/（㎡・日)]</t>
    <rPh sb="8" eb="9">
      <t>ヒ</t>
    </rPh>
    <phoneticPr fontId="3"/>
  </si>
  <si>
    <t>集熱効率</t>
    <rPh sb="0" eb="1">
      <t>シュウ</t>
    </rPh>
    <rPh sb="1" eb="2">
      <t>ネツ</t>
    </rPh>
    <rPh sb="2" eb="4">
      <t>コウリツ</t>
    </rPh>
    <phoneticPr fontId="3"/>
  </si>
  <si>
    <t>年間平均集熱効率：ηy</t>
    <rPh sb="0" eb="2">
      <t>ネンカン</t>
    </rPh>
    <rPh sb="2" eb="4">
      <t>ヘイキン</t>
    </rPh>
    <rPh sb="4" eb="5">
      <t>シュウ</t>
    </rPh>
    <rPh sb="5" eb="6">
      <t>ネツ</t>
    </rPh>
    <rPh sb="6" eb="8">
      <t>コウリツ</t>
    </rPh>
    <phoneticPr fontId="3"/>
  </si>
  <si>
    <t>集熱器型式より、ηとγシートより選択又は入力</t>
    <rPh sb="0" eb="1">
      <t>シュウ</t>
    </rPh>
    <rPh sb="1" eb="2">
      <t>ネツ</t>
    </rPh>
    <rPh sb="2" eb="3">
      <t>キ</t>
    </rPh>
    <rPh sb="3" eb="5">
      <t>カタシキ</t>
    </rPh>
    <rPh sb="16" eb="18">
      <t>センタク</t>
    </rPh>
    <rPh sb="18" eb="19">
      <t>マタ</t>
    </rPh>
    <rPh sb="20" eb="22">
      <t>ニュウリョク</t>
    </rPh>
    <phoneticPr fontId="3"/>
  </si>
  <si>
    <t>年間日射量：Eht</t>
    <rPh sb="0" eb="2">
      <t>ネンカン</t>
    </rPh>
    <rPh sb="2" eb="4">
      <t>ニッシャ</t>
    </rPh>
    <rPh sb="4" eb="5">
      <t>リョウ</t>
    </rPh>
    <phoneticPr fontId="3"/>
  </si>
  <si>
    <t>[kWh/(㎡・年)]</t>
    <rPh sb="8" eb="9">
      <t>ネン</t>
    </rPh>
    <phoneticPr fontId="3"/>
  </si>
  <si>
    <t>Eht=Eh・365</t>
    <phoneticPr fontId="3"/>
  </si>
  <si>
    <t>放熱率：γ</t>
    <rPh sb="0" eb="2">
      <t>ホウネツ</t>
    </rPh>
    <rPh sb="2" eb="3">
      <t>リツ</t>
    </rPh>
    <phoneticPr fontId="3"/>
  </si>
  <si>
    <t>太陽熱利用</t>
    <rPh sb="0" eb="3">
      <t>タイヨウネツ</t>
    </rPh>
    <rPh sb="3" eb="5">
      <t>リヨウ</t>
    </rPh>
    <phoneticPr fontId="3"/>
  </si>
  <si>
    <t>給湯負荷</t>
    <phoneticPr fontId="3"/>
  </si>
  <si>
    <t>1日1人当たり給湯量：Qd</t>
    <rPh sb="1" eb="2">
      <t>ヒ</t>
    </rPh>
    <rPh sb="3" eb="4">
      <t>ニン</t>
    </rPh>
    <rPh sb="4" eb="5">
      <t>ア</t>
    </rPh>
    <rPh sb="7" eb="9">
      <t>キュウトウ</t>
    </rPh>
    <rPh sb="9" eb="10">
      <t>リョウ</t>
    </rPh>
    <phoneticPr fontId="3"/>
  </si>
  <si>
    <t>[L/(d・人)]</t>
    <rPh sb="6" eb="7">
      <t>ニン</t>
    </rPh>
    <phoneticPr fontId="3"/>
  </si>
  <si>
    <t>給湯対象人員：(N)</t>
    <rPh sb="0" eb="2">
      <t>キュウトウ</t>
    </rPh>
    <rPh sb="2" eb="4">
      <t>タイショウ</t>
    </rPh>
    <rPh sb="4" eb="6">
      <t>ジンイン</t>
    </rPh>
    <phoneticPr fontId="3"/>
  </si>
  <si>
    <t>(人)</t>
    <rPh sb="1" eb="2">
      <t>ニン</t>
    </rPh>
    <phoneticPr fontId="3"/>
  </si>
  <si>
    <t>年間システム効率：ηs</t>
    <rPh sb="0" eb="2">
      <t>ネンカン</t>
    </rPh>
    <rPh sb="6" eb="8">
      <t>コウリツ</t>
    </rPh>
    <phoneticPr fontId="3"/>
  </si>
  <si>
    <t>ηs=ηy・(1-γ)</t>
    <phoneticPr fontId="3"/>
  </si>
  <si>
    <t>年間給湯日数：tm</t>
    <rPh sb="0" eb="2">
      <t>ネンカン</t>
    </rPh>
    <rPh sb="2" eb="4">
      <t>キュウトウ</t>
    </rPh>
    <rPh sb="4" eb="6">
      <t>ニッスウ</t>
    </rPh>
    <phoneticPr fontId="3"/>
  </si>
  <si>
    <t>(日/年)</t>
    <rPh sb="1" eb="2">
      <t>ヒ</t>
    </rPh>
    <rPh sb="3" eb="4">
      <t>ネン</t>
    </rPh>
    <phoneticPr fontId="3"/>
  </si>
  <si>
    <t>年間集熱量：Ec</t>
    <rPh sb="0" eb="2">
      <t>ネンカン</t>
    </rPh>
    <rPh sb="2" eb="3">
      <t>シュウ</t>
    </rPh>
    <rPh sb="3" eb="4">
      <t>ネツ</t>
    </rPh>
    <rPh sb="4" eb="5">
      <t>リョウ</t>
    </rPh>
    <phoneticPr fontId="3"/>
  </si>
  <si>
    <t>(kWh/年)</t>
    <phoneticPr fontId="3"/>
  </si>
  <si>
    <t>Ec=ηy・Eh・A・365</t>
    <phoneticPr fontId="3"/>
  </si>
  <si>
    <t>給湯温度：th</t>
    <rPh sb="0" eb="2">
      <t>キュウトウ</t>
    </rPh>
    <rPh sb="2" eb="4">
      <t>オンド</t>
    </rPh>
    <phoneticPr fontId="3"/>
  </si>
  <si>
    <t>(℃)</t>
    <phoneticPr fontId="3"/>
  </si>
  <si>
    <t>最大太陽熱利用熱量：Em</t>
    <rPh sb="0" eb="2">
      <t>サイダイ</t>
    </rPh>
    <rPh sb="2" eb="5">
      <t>タイヨウネツ</t>
    </rPh>
    <rPh sb="5" eb="7">
      <t>リヨウ</t>
    </rPh>
    <rPh sb="7" eb="9">
      <t>ネツリョウ</t>
    </rPh>
    <phoneticPr fontId="3"/>
  </si>
  <si>
    <t>Em=Ec・(1-γ)</t>
    <phoneticPr fontId="3"/>
  </si>
  <si>
    <t>給水温度：ti</t>
    <rPh sb="0" eb="2">
      <t>キュウスイ</t>
    </rPh>
    <rPh sb="2" eb="4">
      <t>オンド</t>
    </rPh>
    <phoneticPr fontId="3"/>
  </si>
  <si>
    <t>年間太陽熱利用熱量：Es</t>
    <rPh sb="0" eb="2">
      <t>ネンカン</t>
    </rPh>
    <rPh sb="2" eb="5">
      <t>タイヨウネツ</t>
    </rPh>
    <rPh sb="5" eb="7">
      <t>リヨウ</t>
    </rPh>
    <rPh sb="7" eb="9">
      <t>ネツリョウ</t>
    </rPh>
    <phoneticPr fontId="3"/>
  </si>
  <si>
    <t>(kWh/年)</t>
    <rPh sb="5" eb="6">
      <t>ネン</t>
    </rPh>
    <phoneticPr fontId="3"/>
  </si>
  <si>
    <t>Es=Em・(tm/365)</t>
    <phoneticPr fontId="3"/>
  </si>
  <si>
    <t>熱源機</t>
    <rPh sb="0" eb="2">
      <t>ネツゲン</t>
    </rPh>
    <rPh sb="2" eb="3">
      <t>キ</t>
    </rPh>
    <phoneticPr fontId="3"/>
  </si>
  <si>
    <t>熱源効率：β</t>
    <rPh sb="0" eb="2">
      <t>ネツゲン</t>
    </rPh>
    <rPh sb="2" eb="4">
      <t>コウリツ</t>
    </rPh>
    <phoneticPr fontId="3"/>
  </si>
  <si>
    <t>【給湯計算アウトプット項目】</t>
    <rPh sb="1" eb="3">
      <t>キュウトウ</t>
    </rPh>
    <rPh sb="3" eb="5">
      <t>ケイサン</t>
    </rPh>
    <rPh sb="11" eb="13">
      <t>コウモク</t>
    </rPh>
    <phoneticPr fontId="3"/>
  </si>
  <si>
    <t>番号</t>
    <rPh sb="0" eb="2">
      <t>バンゴウ</t>
    </rPh>
    <phoneticPr fontId="3"/>
  </si>
  <si>
    <t>1)</t>
    <phoneticPr fontId="3"/>
  </si>
  <si>
    <t>物件名</t>
    <rPh sb="0" eb="2">
      <t>ブッケン</t>
    </rPh>
    <rPh sb="2" eb="3">
      <t>メイ</t>
    </rPh>
    <phoneticPr fontId="3"/>
  </si>
  <si>
    <t>－</t>
    <phoneticPr fontId="3"/>
  </si>
  <si>
    <t>年間給湯使用量：Qv</t>
    <rPh sb="0" eb="2">
      <t>ネンカン</t>
    </rPh>
    <rPh sb="2" eb="4">
      <t>キュウトウ</t>
    </rPh>
    <rPh sb="4" eb="6">
      <t>シヨウ</t>
    </rPh>
    <rPh sb="6" eb="7">
      <t>リョウ</t>
    </rPh>
    <phoneticPr fontId="3"/>
  </si>
  <si>
    <t>(L/年）</t>
    <rPh sb="3" eb="4">
      <t>ネン</t>
    </rPh>
    <phoneticPr fontId="3"/>
  </si>
  <si>
    <t>Qv=Qd・N・tm</t>
    <phoneticPr fontId="3"/>
  </si>
  <si>
    <t>2)</t>
  </si>
  <si>
    <t>年間給湯負荷：Hw</t>
    <rPh sb="0" eb="2">
      <t>ネンカン</t>
    </rPh>
    <rPh sb="2" eb="4">
      <t>キュウトウ</t>
    </rPh>
    <rPh sb="4" eb="6">
      <t>フカ</t>
    </rPh>
    <phoneticPr fontId="3"/>
  </si>
  <si>
    <t>Hw=0.00116・Qv・(th-ti)</t>
    <phoneticPr fontId="3"/>
  </si>
  <si>
    <t>3)</t>
  </si>
  <si>
    <t>燃料使用量</t>
    <rPh sb="0" eb="2">
      <t>ネンリョウ</t>
    </rPh>
    <rPh sb="2" eb="4">
      <t>シヨウ</t>
    </rPh>
    <rPh sb="4" eb="5">
      <t>リョウ</t>
    </rPh>
    <phoneticPr fontId="3"/>
  </si>
  <si>
    <t>4)</t>
  </si>
  <si>
    <t>年間燃料使用量：Hwg</t>
    <rPh sb="0" eb="2">
      <t>ネンカン</t>
    </rPh>
    <rPh sb="2" eb="4">
      <t>ネンリョウ</t>
    </rPh>
    <rPh sb="4" eb="6">
      <t>シヨウ</t>
    </rPh>
    <rPh sb="6" eb="7">
      <t>リョウ</t>
    </rPh>
    <phoneticPr fontId="3"/>
  </si>
  <si>
    <t>(kWh/年）</t>
    <rPh sb="5" eb="6">
      <t>ネン</t>
    </rPh>
    <phoneticPr fontId="3"/>
  </si>
  <si>
    <t>Hwg=Hw/β</t>
    <phoneticPr fontId="3"/>
  </si>
  <si>
    <t>5)</t>
  </si>
  <si>
    <t>燃料削減量</t>
    <rPh sb="0" eb="2">
      <t>ネンリョウ</t>
    </rPh>
    <rPh sb="2" eb="4">
      <t>サクゲン</t>
    </rPh>
    <rPh sb="4" eb="5">
      <t>リョウ</t>
    </rPh>
    <phoneticPr fontId="3"/>
  </si>
  <si>
    <t>年間燃料削減量：Er</t>
    <rPh sb="0" eb="2">
      <t>ネンカン</t>
    </rPh>
    <rPh sb="2" eb="4">
      <t>ネンリョウ</t>
    </rPh>
    <rPh sb="4" eb="6">
      <t>サクゲン</t>
    </rPh>
    <rPh sb="6" eb="7">
      <t>リョウ</t>
    </rPh>
    <phoneticPr fontId="3"/>
  </si>
  <si>
    <t>Er=Es/β</t>
    <phoneticPr fontId="3"/>
  </si>
  <si>
    <t>6)</t>
  </si>
  <si>
    <t>年間燃料削減率：Rg</t>
    <rPh sb="0" eb="2">
      <t>ネンカン</t>
    </rPh>
    <rPh sb="2" eb="4">
      <t>ネンリョウ</t>
    </rPh>
    <rPh sb="4" eb="6">
      <t>サクゲン</t>
    </rPh>
    <rPh sb="6" eb="7">
      <t>リツ</t>
    </rPh>
    <phoneticPr fontId="3"/>
  </si>
  <si>
    <t>Rg=Er/Hwg</t>
    <phoneticPr fontId="3"/>
  </si>
  <si>
    <t>7)</t>
  </si>
  <si>
    <t>太陽熱依存率：Rd</t>
    <rPh sb="0" eb="3">
      <t>タイヨウネツ</t>
    </rPh>
    <rPh sb="3" eb="5">
      <t>イゾン</t>
    </rPh>
    <rPh sb="5" eb="6">
      <t>リツ</t>
    </rPh>
    <phoneticPr fontId="3"/>
  </si>
  <si>
    <t>Rd=Es/Hw</t>
    <phoneticPr fontId="3"/>
  </si>
  <si>
    <t>8)</t>
  </si>
  <si>
    <t>年間システム効率</t>
    <rPh sb="0" eb="2">
      <t>ネンカン</t>
    </rPh>
    <rPh sb="6" eb="8">
      <t>コウリツ</t>
    </rPh>
    <phoneticPr fontId="3"/>
  </si>
  <si>
    <t>9)</t>
    <phoneticPr fontId="3"/>
  </si>
  <si>
    <t>10)</t>
    <phoneticPr fontId="3"/>
  </si>
  <si>
    <t>11)</t>
  </si>
  <si>
    <t>12)</t>
    <phoneticPr fontId="3"/>
  </si>
  <si>
    <t>年間燃料使用量：Hwg</t>
    <rPh sb="0" eb="2">
      <t>ネンカン</t>
    </rPh>
    <rPh sb="2" eb="4">
      <t>ネンリョウ</t>
    </rPh>
    <rPh sb="4" eb="7">
      <t>シヨウリョウ</t>
    </rPh>
    <phoneticPr fontId="3"/>
  </si>
  <si>
    <t>13)</t>
  </si>
  <si>
    <t>－</t>
    <phoneticPr fontId="3"/>
  </si>
  <si>
    <t>14)</t>
  </si>
  <si>
    <t>【給　湯】</t>
  </si>
  <si>
    <t>表8-1　年間平均集熱効率及び放熱率</t>
  </si>
  <si>
    <t>年間平均集熱効率η</t>
    <rPh sb="0" eb="2">
      <t>ネンカン</t>
    </rPh>
    <rPh sb="2" eb="4">
      <t>ヘイキン</t>
    </rPh>
    <rPh sb="4" eb="5">
      <t>シュウ</t>
    </rPh>
    <rPh sb="5" eb="6">
      <t>ネツ</t>
    </rPh>
    <rPh sb="6" eb="8">
      <t>コウリツ</t>
    </rPh>
    <phoneticPr fontId="3"/>
  </si>
  <si>
    <t>放熱率γ</t>
    <rPh sb="0" eb="2">
      <t>ホウネツ</t>
    </rPh>
    <rPh sb="2" eb="3">
      <t>リツ</t>
    </rPh>
    <phoneticPr fontId="3"/>
  </si>
  <si>
    <t>η平板形</t>
    <rPh sb="1" eb="3">
      <t>ヘイバン</t>
    </rPh>
    <rPh sb="3" eb="4">
      <t>カタチ</t>
    </rPh>
    <phoneticPr fontId="3"/>
  </si>
  <si>
    <t>η真空管形</t>
    <rPh sb="1" eb="3">
      <t>シンクウ</t>
    </rPh>
    <rPh sb="3" eb="4">
      <t>カン</t>
    </rPh>
    <rPh sb="4" eb="5">
      <t>カタチ</t>
    </rPh>
    <phoneticPr fontId="3"/>
  </si>
  <si>
    <t>γ平板形</t>
    <rPh sb="1" eb="3">
      <t>ヘイバン</t>
    </rPh>
    <rPh sb="3" eb="4">
      <t>カタチ</t>
    </rPh>
    <phoneticPr fontId="3"/>
  </si>
  <si>
    <t>γ真空管形</t>
    <rPh sb="1" eb="3">
      <t>シンクウ</t>
    </rPh>
    <rPh sb="3" eb="4">
      <t>カン</t>
    </rPh>
    <rPh sb="4" eb="5">
      <t>カタチ</t>
    </rPh>
    <phoneticPr fontId="3"/>
  </si>
  <si>
    <t>札幌</t>
  </si>
  <si>
    <t>仙台</t>
  </si>
  <si>
    <t>東京</t>
  </si>
  <si>
    <t>新潟</t>
  </si>
  <si>
    <t>名古屋</t>
  </si>
  <si>
    <t>大阪</t>
  </si>
  <si>
    <t>広島</t>
  </si>
  <si>
    <t>高松</t>
  </si>
  <si>
    <t>福岡</t>
  </si>
  <si>
    <t>那覇</t>
  </si>
  <si>
    <t>月平均斜面日射量（kWh/㎡・day）</t>
  </si>
  <si>
    <t>地点　 札幌 　（緯度 = 43° 3.6′　経度 = 141°19.7′　標高= 17m）</t>
  </si>
  <si>
    <t>方位角</t>
  </si>
  <si>
    <t>傾斜角</t>
  </si>
  <si>
    <t>年</t>
  </si>
  <si>
    <t>１-</t>
  </si>
  <si>
    <t>１２月</t>
  </si>
  <si>
    <r>
      <t>*年間最適傾斜角　**季節別最適傾斜角　</t>
    </r>
    <r>
      <rPr>
        <sz val="4"/>
        <color rgb="FF000000"/>
        <rFont val="ＭＳ 明朝"/>
        <family val="1"/>
        <charset val="128"/>
      </rPr>
      <t>※</t>
    </r>
    <r>
      <rPr>
        <sz val="9"/>
        <color rgb="FF000000"/>
        <rFont val="ＭＳ 明朝"/>
        <family val="1"/>
        <charset val="128"/>
      </rPr>
      <t>月別最適傾斜角における日射量の年平均値　</t>
    </r>
    <r>
      <rPr>
        <sz val="4"/>
        <color rgb="FF000000"/>
        <rFont val="ＭＳ 明朝"/>
        <family val="1"/>
        <charset val="128"/>
      </rPr>
      <t>※※</t>
    </r>
    <r>
      <rPr>
        <sz val="9"/>
        <color rgb="FF000000"/>
        <rFont val="ＭＳ 明朝"/>
        <family val="1"/>
        <charset val="128"/>
      </rPr>
      <t>季節別最適傾斜角における日射量</t>
    </r>
  </si>
  <si>
    <t>地点　 仙台 　（緯度 = 38°15.7′　経度 = 140°53.8′　標高= 39m）</t>
  </si>
  <si>
    <t>地点　 東京 　（緯度 = 35°41.4′　経度 = 139°45.6′　標高= 6m）</t>
  </si>
  <si>
    <t>地点　 新潟 　（緯度 = 37°54.7′　経度 = 139° 2.8′　標高= 2m）</t>
  </si>
  <si>
    <t>地点　 名古屋 　（緯度 = 35° 10′　経度 = 136°57.9′　標高= 51m）</t>
  </si>
  <si>
    <t>地点　 大阪 　（緯度 = 34°40.9′　経度 = 135°31.1′　標高= 23m）</t>
  </si>
  <si>
    <t>地点　 広島 　（緯度 = 34°23.9′　経度 = 132°27.7′　標高= 4m）</t>
  </si>
  <si>
    <t>地点　 高松 　（緯度 = 34° 19′　経度 = 134° 3.2′　標高= 9m）</t>
  </si>
  <si>
    <t>地点　 福岡 　（緯度 = 33°34.9′　経度 = 130°22.5′　標高= 3m）</t>
  </si>
  <si>
    <t>地点　 那覇 　（緯度 = 26°12.4′　経度 = 127°41.1′　標高= 28m）</t>
  </si>
  <si>
    <t>場所と設置条件（傾斜角、方位角）より10地点の日射量シートより選択、又は入力</t>
    <rPh sb="0" eb="1">
      <t>バ</t>
    </rPh>
    <rPh sb="1" eb="2">
      <t>ショ</t>
    </rPh>
    <rPh sb="3" eb="5">
      <t>セッチ</t>
    </rPh>
    <rPh sb="5" eb="7">
      <t>ジョウケン</t>
    </rPh>
    <rPh sb="8" eb="10">
      <t>ケイシャ</t>
    </rPh>
    <rPh sb="10" eb="11">
      <t>カク</t>
    </rPh>
    <rPh sb="12" eb="14">
      <t>ホウイ</t>
    </rPh>
    <rPh sb="14" eb="15">
      <t>カク</t>
    </rPh>
    <rPh sb="20" eb="22">
      <t>チテン</t>
    </rPh>
    <rPh sb="23" eb="25">
      <t>ニッシャ</t>
    </rPh>
    <rPh sb="25" eb="26">
      <t>リョウ</t>
    </rPh>
    <rPh sb="31" eb="33">
      <t>センタク</t>
    </rPh>
    <rPh sb="34" eb="35">
      <t>マタ</t>
    </rPh>
    <rPh sb="36" eb="38">
      <t>ニュウリョク</t>
    </rPh>
    <phoneticPr fontId="3"/>
  </si>
  <si>
    <t>場所</t>
    <rPh sb="0" eb="2">
      <t>バショ</t>
    </rPh>
    <phoneticPr fontId="3"/>
  </si>
  <si>
    <t>集熱器型式</t>
  </si>
  <si>
    <t>真空管形</t>
    <rPh sb="0" eb="3">
      <t>シンクウカン</t>
    </rPh>
    <rPh sb="3" eb="4">
      <t>カタチ</t>
    </rPh>
    <phoneticPr fontId="3"/>
  </si>
  <si>
    <t>平板形</t>
    <rPh sb="0" eb="1">
      <t>ヒラ</t>
    </rPh>
    <rPh sb="1" eb="2">
      <t>イタ</t>
    </rPh>
    <rPh sb="2" eb="3">
      <t>カタチ</t>
    </rPh>
    <phoneticPr fontId="3"/>
  </si>
  <si>
    <t>方位角</t>
    <phoneticPr fontId="3"/>
  </si>
  <si>
    <t>物件種類</t>
    <rPh sb="0" eb="2">
      <t>ブッケン</t>
    </rPh>
    <rPh sb="2" eb="4">
      <t>シュルイ</t>
    </rPh>
    <phoneticPr fontId="3"/>
  </si>
  <si>
    <t>事務所</t>
    <rPh sb="0" eb="2">
      <t>ジム</t>
    </rPh>
    <rPh sb="2" eb="3">
      <t>ショ</t>
    </rPh>
    <phoneticPr fontId="3"/>
  </si>
  <si>
    <t>ホテル</t>
    <phoneticPr fontId="3"/>
  </si>
  <si>
    <t>*2015.8.10修正(高木）</t>
    <rPh sb="10" eb="12">
      <t>シュウセイ</t>
    </rPh>
    <rPh sb="13" eb="15">
      <t>タカギ</t>
    </rPh>
    <phoneticPr fontId="3"/>
  </si>
  <si>
    <t>入力方式</t>
    <rPh sb="0" eb="2">
      <t>ニュウリョク</t>
    </rPh>
    <rPh sb="2" eb="4">
      <t>ホウシキ</t>
    </rPh>
    <phoneticPr fontId="3"/>
  </si>
  <si>
    <t>入力</t>
    <rPh sb="0" eb="2">
      <t>ニュウリョク</t>
    </rPh>
    <phoneticPr fontId="3"/>
  </si>
  <si>
    <t>選択</t>
    <rPh sb="0" eb="2">
      <t>センタク</t>
    </rPh>
    <phoneticPr fontId="3"/>
  </si>
  <si>
    <t>自動</t>
    <rPh sb="0" eb="2">
      <t>ジドウ</t>
    </rPh>
    <phoneticPr fontId="3"/>
  </si>
  <si>
    <t>独自データ</t>
    <rPh sb="0" eb="2">
      <t>ドクジ</t>
    </rPh>
    <phoneticPr fontId="3"/>
  </si>
  <si>
    <t>独自データを使用する場合</t>
    <phoneticPr fontId="3"/>
  </si>
  <si>
    <t>→</t>
    <phoneticPr fontId="3"/>
  </si>
  <si>
    <t>デフォルト値or入力</t>
    <rPh sb="5" eb="6">
      <t>チ</t>
    </rPh>
    <rPh sb="8" eb="10">
      <t>ニュウリョク</t>
    </rPh>
    <phoneticPr fontId="3"/>
  </si>
  <si>
    <t>0-365</t>
    <phoneticPr fontId="3"/>
  </si>
  <si>
    <t>入力制限「0-250」</t>
    <rPh sb="0" eb="2">
      <t>ニュウリョク</t>
    </rPh>
    <rPh sb="2" eb="4">
      <t>セイゲン</t>
    </rPh>
    <phoneticPr fontId="3"/>
  </si>
  <si>
    <t>入力制限「0-999」</t>
    <rPh sb="0" eb="2">
      <t>ニュウリョク</t>
    </rPh>
    <rPh sb="2" eb="4">
      <t>セイゲン</t>
    </rPh>
    <phoneticPr fontId="3"/>
  </si>
  <si>
    <t>デフォルト値は「60」
入力制限「50-80」</t>
    <rPh sb="5" eb="6">
      <t>アタイ</t>
    </rPh>
    <rPh sb="12" eb="14">
      <t>ニュウリョク</t>
    </rPh>
    <rPh sb="14" eb="16">
      <t>セイゲン</t>
    </rPh>
    <phoneticPr fontId="3"/>
  </si>
  <si>
    <t>デフォルト値は「15」
入力制限「5-30」</t>
    <rPh sb="5" eb="6">
      <t>アタイ</t>
    </rPh>
    <rPh sb="12" eb="14">
      <t>ニュウリョク</t>
    </rPh>
    <rPh sb="14" eb="16">
      <t>セイゲン</t>
    </rPh>
    <phoneticPr fontId="3"/>
  </si>
  <si>
    <t>デフォルト値は「0.85」
入力制限「0.7-1」</t>
    <rPh sb="5" eb="6">
      <t>アタイ</t>
    </rPh>
    <rPh sb="14" eb="16">
      <t>ニュウリョク</t>
    </rPh>
    <rPh sb="16" eb="18">
      <t>セイゲン</t>
    </rPh>
    <phoneticPr fontId="3"/>
  </si>
  <si>
    <t>0-365</t>
  </si>
  <si>
    <t>下限</t>
    <rPh sb="0" eb="2">
      <t>カゲン</t>
    </rPh>
    <phoneticPr fontId="3"/>
  </si>
  <si>
    <t>上限</t>
    <rPh sb="0" eb="2">
      <t>ジョウゲン</t>
    </rPh>
    <phoneticPr fontId="3"/>
  </si>
  <si>
    <t>デフォルト</t>
    <phoneticPr fontId="3"/>
  </si>
  <si>
    <t>値(参考)</t>
    <rPh sb="0" eb="1">
      <t>アタイ</t>
    </rPh>
    <rPh sb="2" eb="4">
      <t>サンコウ</t>
    </rPh>
    <phoneticPr fontId="3"/>
  </si>
  <si>
    <t>－</t>
  </si>
  <si>
    <t>(㎡)</t>
  </si>
  <si>
    <t>(°)</t>
  </si>
  <si>
    <t>（MJ/年）</t>
    <phoneticPr fontId="3"/>
  </si>
  <si>
    <t>[MJ/(㎡・年)]</t>
    <phoneticPr fontId="3"/>
  </si>
  <si>
    <t>方位角（南＝0°東又は西=90°）</t>
    <rPh sb="0" eb="2">
      <t>ホウイ</t>
    </rPh>
    <rPh sb="2" eb="3">
      <t>カク</t>
    </rPh>
    <phoneticPr fontId="3"/>
  </si>
  <si>
    <t>セルに物件名またはコメントを入力します。　　　　</t>
  </si>
  <si>
    <t>右側の赤字で書いたコメントは、セルに入力されると文章が消去され、入力忘れを防ぎます。</t>
  </si>
  <si>
    <t>集熱器形式</t>
    <rPh sb="0" eb="1">
      <t>シュウ</t>
    </rPh>
    <rPh sb="1" eb="2">
      <t>ネツ</t>
    </rPh>
    <rPh sb="2" eb="3">
      <t>キ</t>
    </rPh>
    <rPh sb="3" eb="4">
      <t>カタチ</t>
    </rPh>
    <phoneticPr fontId="3"/>
  </si>
  <si>
    <t>集熱器形式</t>
    <rPh sb="0" eb="1">
      <t>シュウ</t>
    </rPh>
    <rPh sb="1" eb="2">
      <t>ネツ</t>
    </rPh>
    <rPh sb="2" eb="3">
      <t>キ</t>
    </rPh>
    <rPh sb="3" eb="5">
      <t>ケイシキ</t>
    </rPh>
    <phoneticPr fontId="3"/>
  </si>
  <si>
    <t>（一社）ソーラーシステム振興協会</t>
    <rPh sb="1" eb="3">
      <t>イッシャ</t>
    </rPh>
    <phoneticPr fontId="3"/>
  </si>
  <si>
    <t>【太陽熱給湯システムの計算手順】</t>
  </si>
  <si>
    <t>①入力項目（値及び独自データの列）以外のセルには入力できません。</t>
    <phoneticPr fontId="3"/>
  </si>
  <si>
    <t>　（ピンクのセルは文字列、緑のセルはクリックしてリストボックスより選択、青いセルは数字を直接入力する）</t>
    <phoneticPr fontId="3"/>
  </si>
  <si>
    <t>②集熱器形式や傾斜角、方位角のようにセルをクリックし、リストボックスで選択することで入力できる項目と、直接入力する項目があります。</t>
    <phoneticPr fontId="3"/>
  </si>
  <si>
    <t>③給湯負荷や熱源機はリストボックスから選択の他、独自データを入力して計算することが出来ます。</t>
    <phoneticPr fontId="3"/>
  </si>
  <si>
    <t>④入力すれば欄外の赤字のコメントは消え、入力されたことが分かります。</t>
    <phoneticPr fontId="3"/>
  </si>
  <si>
    <t>入力セルをクリックするとボタンが現れ、ボタンをクリックすると10地点の地名（札幌・仙台・東京・新潟・名古屋・大阪・広島・高松・福岡・那覇）が現れます。</t>
  </si>
  <si>
    <t>太陽熱給湯システムの設置地域をリストボックスより選択入力します。</t>
  </si>
  <si>
    <t>⇒東京</t>
    <phoneticPr fontId="3"/>
  </si>
  <si>
    <t>2)と同様にしてリストボックスを表し、太陽熱給湯システムで使用する集熱器の形式を平板形、真空管形の中から選択入力します。　　　</t>
    <phoneticPr fontId="3"/>
  </si>
  <si>
    <t>⇒平板形</t>
    <phoneticPr fontId="3"/>
  </si>
  <si>
    <t>⇒30㎡</t>
    <phoneticPr fontId="3"/>
  </si>
  <si>
    <t>3)-1と同様に集熱器の設置条件を想定して、傾斜角（0・10・20・30・40・50・60）をリストボックスから選択入力します。　</t>
    <phoneticPr fontId="3"/>
  </si>
  <si>
    <t>⇒30°</t>
    <phoneticPr fontId="3"/>
  </si>
  <si>
    <t>3)-3と同様に、集熱器の方位角（0・15・30・45・90）をリストボックスより選択入力します。（南が0°、真東及び真西が90°となります。）</t>
    <phoneticPr fontId="3"/>
  </si>
  <si>
    <t>⇒45°</t>
    <phoneticPr fontId="3"/>
  </si>
  <si>
    <r>
      <t>受熱面日射量[Eh]は、インプットした地点、傾斜角、方位角により建築設備設計基準の表8-2</t>
    </r>
    <r>
      <rPr>
        <vertAlign val="superscript"/>
        <sz val="10"/>
        <color theme="1"/>
        <rFont val="ＭＳ Ｐ明朝"/>
        <family val="1"/>
        <charset val="128"/>
      </rPr>
      <t>2)</t>
    </r>
    <r>
      <rPr>
        <sz val="10"/>
        <color theme="1"/>
        <rFont val="ＭＳ Ｐ明朝"/>
        <family val="1"/>
        <charset val="128"/>
      </rPr>
      <t>の値　が自動的に入力されます。</t>
    </r>
    <phoneticPr fontId="3"/>
  </si>
  <si>
    <r>
      <t>年間平均集熱効率[ηy]及び放熱率[γ]は、場所及び集熱器形式を選択することにより建築設備計画基準の表4-4</t>
    </r>
    <r>
      <rPr>
        <vertAlign val="superscript"/>
        <sz val="10"/>
        <color theme="1"/>
        <rFont val="ＭＳ Ｐ明朝"/>
        <family val="1"/>
        <charset val="128"/>
      </rPr>
      <t>3)</t>
    </r>
    <r>
      <rPr>
        <sz val="10"/>
        <color theme="1"/>
        <rFont val="ＭＳ Ｐ明朝"/>
        <family val="1"/>
        <charset val="128"/>
      </rPr>
      <t>　の値が自動的に入力されます。</t>
    </r>
    <phoneticPr fontId="3"/>
  </si>
  <si>
    <t>給湯負荷は、1日一人当たり給湯量［Qd］と施設の給湯対象人員［N］と稼働日数により求めます。</t>
  </si>
  <si>
    <t>6)-1　1日・1人当たり給湯量[Qd]を入力します。給湯量及び以下のパラメータは建築設備計画基準に沿って設定して下さい。</t>
    <phoneticPr fontId="3"/>
  </si>
  <si>
    <t>⇒100ℓ</t>
    <phoneticPr fontId="3"/>
  </si>
  <si>
    <t>⇒30人</t>
    <phoneticPr fontId="3"/>
  </si>
  <si>
    <t>⇒345日</t>
    <phoneticPr fontId="3"/>
  </si>
  <si>
    <t>⇒デフォルト値を使用</t>
    <phoneticPr fontId="3"/>
  </si>
  <si>
    <t>⇒熱源機効率　デフォルト値　0.85</t>
  </si>
  <si>
    <t>⇒集熱面積[A]を入力し直して下さい。</t>
    <phoneticPr fontId="3"/>
  </si>
  <si>
    <t>【参考】</t>
  </si>
  <si>
    <t>1)　建築設備計画基準　表5-4平板形集熱器を用いた太陽熱給湯システム計画諸元（参考）、表5-5真空管形集熱器を用いた太陽熱給湯システム計画諸元（参考）</t>
    <phoneticPr fontId="3"/>
  </si>
  <si>
    <t>2)　建築設備設計基準 表8-2 設置面の1日当たりの年平均日射量</t>
    <phoneticPr fontId="3"/>
  </si>
  <si>
    <t>3)　建築設備計画基準　表4-4 集熱器の年間平均集熱効率及び放熱率</t>
    <phoneticPr fontId="3"/>
  </si>
  <si>
    <t>⑤デフォルト値と異なる値を直接入力する場合、建築設備計画基準又は設計基準で示されたものは、その範囲で使用する。</t>
    <phoneticPr fontId="3"/>
  </si>
  <si>
    <t>⇒社員寮(任意）</t>
    <rPh sb="5" eb="7">
      <t>ニンイ</t>
    </rPh>
    <phoneticPr fontId="3"/>
  </si>
  <si>
    <t>6)-2　施設の給湯対象人員[N]を直接入力します。</t>
    <phoneticPr fontId="3"/>
  </si>
  <si>
    <t>6)-3　休日を除いた施設の年間給湯（稼働）日数[tm]を直接入力します。</t>
    <phoneticPr fontId="3"/>
  </si>
  <si>
    <t>1)　計算仕様の条件で計算した結果が、計算結果シートに表示されます。</t>
    <phoneticPr fontId="3"/>
  </si>
  <si>
    <t>2)　この計算結果シート（給湯計算アウトプット項目）を確認して太陽熱依存率[Rd]、燃料削減率[Rg]が目標とした結果と異なる場合は、計算仕様に戻って集熱面積[A]、等を変更して、再び計算・確認し、妥当な値になるまで繰り返します。</t>
    <phoneticPr fontId="3"/>
  </si>
  <si>
    <t>　「給湯の簡易計算10地点」ファイルを開き、計算仕様シートを表示、表中の値のセルに入力します。</t>
    <phoneticPr fontId="3"/>
  </si>
  <si>
    <t>1．計算仕様シート</t>
    <phoneticPr fontId="3"/>
  </si>
  <si>
    <t>1).　物件名、コメント</t>
    <phoneticPr fontId="3"/>
  </si>
  <si>
    <t>2).　場所　　</t>
    <phoneticPr fontId="3"/>
  </si>
  <si>
    <t>3).　集熱器</t>
    <phoneticPr fontId="3"/>
  </si>
  <si>
    <t>3)-3　傾斜角</t>
    <phoneticPr fontId="3"/>
  </si>
  <si>
    <t>3)-2　集熱面積：A</t>
    <phoneticPr fontId="3"/>
  </si>
  <si>
    <t>3)-1　集熱器形式</t>
    <phoneticPr fontId="3"/>
  </si>
  <si>
    <t>3)-4　方位角</t>
    <phoneticPr fontId="3"/>
  </si>
  <si>
    <t>4).　受熱面日射量</t>
    <phoneticPr fontId="3"/>
  </si>
  <si>
    <t>5).　集熱効率</t>
    <phoneticPr fontId="3"/>
  </si>
  <si>
    <t>6).　給湯負荷　</t>
    <phoneticPr fontId="3"/>
  </si>
  <si>
    <t>2．計算結果シート</t>
    <phoneticPr fontId="3"/>
  </si>
  <si>
    <t>3)　太陽熱依存率[Rd]が高すぎる結果になった場合は下に示すように、入力画面（計算仕様）の欄外及び給湯計算アウトプット項目（計算結果）の欄外に「集熱面積が過剰です」と表示されます。</t>
    <phoneticPr fontId="3"/>
  </si>
  <si>
    <t>7).　熱源機効率</t>
    <phoneticPr fontId="3"/>
  </si>
  <si>
    <t>取扱説明書（太陽熱給湯システム）</t>
    <phoneticPr fontId="3"/>
  </si>
  <si>
    <t>　この計算は太陽熱給湯システムの導入検討のステップとして、施設の熱負荷及び想定した集熱面積等を入力して簡易的な計算で太陽熱依存率、燃料削減量及び削減率等を求めるものである。但し、集熱器の構成や蓄熱槽の選択等の設計段階の詳細検討までは対応していない。</t>
    <phoneticPr fontId="3"/>
  </si>
  <si>
    <t>注1) 集熱面積は施設の集熱器設置可能面積を超えないことが必要です。</t>
    <phoneticPr fontId="3"/>
  </si>
  <si>
    <t>注2) 目標とする太陽熱依存率になる集熱面積を求めるには、集熱面積の入力を繰り返して目標の太陽熱依存率［Rd］になったときの集熱面積とします。</t>
    <phoneticPr fontId="3"/>
  </si>
  <si>
    <t>熱源機効率[β]はデフォルト値が決められています。</t>
    <phoneticPr fontId="3"/>
  </si>
  <si>
    <t>デフォルト値と異なる値を使いたい場合は独自データのセルに直接入力すれば、その値が計算に使われます。</t>
    <rPh sb="7" eb="8">
      <t>コト</t>
    </rPh>
    <rPh sb="10" eb="11">
      <t>アタイ</t>
    </rPh>
    <rPh sb="12" eb="13">
      <t>ツカ</t>
    </rPh>
    <rPh sb="19" eb="21">
      <t>ドクジ</t>
    </rPh>
    <rPh sb="38" eb="39">
      <t>アタイ</t>
    </rPh>
    <rPh sb="40" eb="42">
      <t>ケイサン</t>
    </rPh>
    <rPh sb="43" eb="44">
      <t>ツカ</t>
    </rPh>
    <phoneticPr fontId="3"/>
  </si>
  <si>
    <t>6)-4　給湯温度[th]、給水温度[ti]はデフォルト値が決められています。</t>
    <phoneticPr fontId="3"/>
  </si>
  <si>
    <t>デフォルト値と異なる値を使いたい場合は、独自データのセルに直接入力すればその値が計算に使われます。</t>
    <phoneticPr fontId="3"/>
  </si>
  <si>
    <r>
      <t>建築設備計画基準の計画諸元</t>
    </r>
    <r>
      <rPr>
        <vertAlign val="superscript"/>
        <sz val="10"/>
        <color theme="1"/>
        <rFont val="ＭＳ Ｐ明朝"/>
        <family val="1"/>
        <charset val="128"/>
      </rPr>
      <t>1)</t>
    </r>
    <r>
      <rPr>
        <sz val="10"/>
        <color theme="1"/>
        <rFont val="ＭＳ Ｐ明朝"/>
        <family val="1"/>
        <charset val="128"/>
      </rPr>
      <t>　を参考に、施設の集熱器設置可能面積や給湯規模・目標とする太陽熱依存率などから集熱面積[A]を仮定し、直接入力します。</t>
    </r>
    <rPh sb="9" eb="11">
      <t>ケイカク</t>
    </rPh>
    <rPh sb="11" eb="13">
      <t>ショゲン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</si>
</sst>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000_ "/>
  </numFmts>
  <fonts count="24">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5"/>
      <color rgb="FF000000"/>
      <name val="ＭＳ 明朝"/>
      <family val="1"/>
      <charset val="128"/>
    </font>
    <font>
      <sz val="9"/>
      <color rgb="FF000000"/>
      <name val="ＭＳ 明朝"/>
      <family val="1"/>
      <charset val="128"/>
    </font>
    <font>
      <sz val="4"/>
      <color rgb="FF000000"/>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b/>
      <sz val="14"/>
      <color theme="1"/>
      <name val="ＭＳ Ｐゴシック"/>
      <family val="3"/>
      <charset val="128"/>
      <scheme val="minor"/>
    </font>
    <font>
      <sz val="11"/>
      <name val="ＭＳ ゴシック"/>
      <family val="3"/>
      <charset val="128"/>
    </font>
    <font>
      <b/>
      <sz val="11"/>
      <color rgb="FFFF0000"/>
      <name val="ＭＳ Ｐゴシック"/>
      <family val="3"/>
      <charset val="128"/>
      <scheme val="minor"/>
    </font>
    <font>
      <sz val="10"/>
      <color theme="1"/>
      <name val="ＭＳ Ｐ明朝"/>
      <family val="1"/>
      <charset val="128"/>
    </font>
    <font>
      <sz val="11"/>
      <color theme="1"/>
      <name val="ＭＳ Ｐ明朝"/>
      <family val="1"/>
      <charset val="128"/>
    </font>
    <font>
      <sz val="10.5"/>
      <color theme="1"/>
      <name val="ＭＳ Ｐ明朝"/>
      <family val="1"/>
      <charset val="128"/>
    </font>
    <font>
      <vertAlign val="superscript"/>
      <sz val="10"/>
      <color theme="1"/>
      <name val="ＭＳ Ｐ明朝"/>
      <family val="1"/>
      <charset val="128"/>
    </font>
    <font>
      <sz val="10"/>
      <color theme="1"/>
      <name val="ＭＳ Ｐゴシック"/>
      <family val="3"/>
      <charset val="128"/>
      <scheme val="minor"/>
    </font>
    <font>
      <b/>
      <sz val="10"/>
      <color theme="1"/>
      <name val="ＭＳ Ｐ明朝"/>
      <family val="1"/>
      <charset val="128"/>
    </font>
    <font>
      <b/>
      <u/>
      <sz val="12"/>
      <color theme="1"/>
      <name val="ＭＳ Ｐ明朝"/>
      <family val="1"/>
      <charset val="128"/>
    </font>
    <font>
      <b/>
      <sz val="10"/>
      <color rgb="FFFF0000"/>
      <name val="ＭＳ Ｐ明朝"/>
      <family val="1"/>
      <charset val="128"/>
    </font>
  </fonts>
  <fills count="6">
    <fill>
      <patternFill patternType="none"/>
    </fill>
    <fill>
      <patternFill patternType="gray125"/>
    </fill>
    <fill>
      <patternFill patternType="solid">
        <fgColor theme="9" tint="0.59999389629810485"/>
        <bgColor indexed="64"/>
      </patternFill>
    </fill>
    <fill>
      <patternFill patternType="solid">
        <fgColor rgb="FFCCFFFF"/>
        <bgColor indexed="64"/>
      </patternFill>
    </fill>
    <fill>
      <patternFill patternType="solid">
        <fgColor rgb="FFCCFFCC"/>
        <bgColor indexed="64"/>
      </patternFill>
    </fill>
    <fill>
      <patternFill patternType="solid">
        <fgColor rgb="FFFFCC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000000"/>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s>
  <cellStyleXfs count="4">
    <xf numFmtId="0" fontId="0" fillId="0" borderId="0">
      <alignment vertical="center"/>
    </xf>
    <xf numFmtId="38" fontId="2" fillId="0" borderId="0" applyFont="0" applyFill="0" applyBorder="0" applyAlignment="0" applyProtection="0">
      <alignment vertical="center"/>
    </xf>
    <xf numFmtId="0" fontId="14" fillId="0" borderId="0">
      <alignment vertical="center"/>
    </xf>
    <xf numFmtId="0" fontId="1" fillId="0" borderId="0">
      <alignment vertical="center"/>
    </xf>
  </cellStyleXfs>
  <cellXfs count="13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4" xfId="0" applyFill="1" applyBorder="1" applyAlignment="1">
      <alignment horizontal="center" vertical="center" wrapText="1"/>
    </xf>
    <xf numFmtId="0" fontId="4" fillId="0" borderId="1" xfId="0" applyFont="1" applyBorder="1" applyAlignment="1">
      <alignment vertical="center" wrapText="1"/>
    </xf>
    <xf numFmtId="38" fontId="0" fillId="0" borderId="1" xfId="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176" fontId="5" fillId="0" borderId="0" xfId="0" applyNumberFormat="1" applyFont="1" applyAlignment="1">
      <alignment horizontal="center" vertical="center"/>
    </xf>
    <xf numFmtId="0" fontId="0" fillId="0" borderId="2" xfId="0" applyBorder="1" applyAlignment="1">
      <alignment horizontal="center" vertical="center" wrapText="1"/>
    </xf>
    <xf numFmtId="0" fontId="0" fillId="0" borderId="0" xfId="0" applyAlignment="1">
      <alignment vertical="center" wrapText="1"/>
    </xf>
    <xf numFmtId="0" fontId="6" fillId="0" borderId="0" xfId="0" applyFont="1" applyAlignment="1">
      <alignment horizontal="left" vertical="center"/>
    </xf>
    <xf numFmtId="0" fontId="7" fillId="0" borderId="7" xfId="0" applyFont="1" applyBorder="1" applyAlignment="1">
      <alignment horizontal="left"/>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vertical="center"/>
    </xf>
    <xf numFmtId="38" fontId="0" fillId="0" borderId="0" xfId="0" applyNumberForma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left" vertic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0" fillId="0" borderId="0" xfId="0" applyBorder="1">
      <alignment vertical="center"/>
    </xf>
    <xf numFmtId="0" fontId="0" fillId="0" borderId="2" xfId="0" applyFill="1" applyBorder="1" applyAlignment="1">
      <alignment horizontal="lef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2" xfId="0" applyBorder="1">
      <alignment vertical="center"/>
    </xf>
    <xf numFmtId="0" fontId="0" fillId="0" borderId="13" xfId="0" applyFill="1" applyBorder="1">
      <alignment vertical="center"/>
    </xf>
    <xf numFmtId="0" fontId="0" fillId="0" borderId="4" xfId="0" applyBorder="1" applyAlignment="1">
      <alignment horizontal="center" vertical="center"/>
    </xf>
    <xf numFmtId="0" fontId="0" fillId="2" borderId="11" xfId="0" applyFill="1" applyBorder="1" applyAlignment="1">
      <alignment horizontal="center" vertical="center"/>
    </xf>
    <xf numFmtId="38" fontId="0" fillId="2" borderId="11"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12" xfId="0" applyNumberFormat="1" applyFill="1" applyBorder="1" applyAlignment="1">
      <alignment horizontal="center" vertical="center"/>
    </xf>
    <xf numFmtId="0" fontId="13" fillId="0" borderId="0" xfId="0" applyFont="1">
      <alignment vertical="center"/>
    </xf>
    <xf numFmtId="0" fontId="0" fillId="0" borderId="2" xfId="0" applyFill="1" applyBorder="1">
      <alignment vertical="center"/>
    </xf>
    <xf numFmtId="0" fontId="0" fillId="0" borderId="14" xfId="0" applyFill="1" applyBorder="1" applyAlignment="1">
      <alignment horizontal="center" vertical="center"/>
    </xf>
    <xf numFmtId="0" fontId="0" fillId="0" borderId="1" xfId="0" applyNumberFormat="1" applyFill="1" applyBorder="1" applyAlignment="1">
      <alignment horizontal="center" vertical="center"/>
    </xf>
    <xf numFmtId="0" fontId="0" fillId="0" borderId="0" xfId="0" applyFill="1">
      <alignment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9" fillId="0" borderId="0" xfId="0" applyFont="1">
      <alignment vertical="center"/>
    </xf>
    <xf numFmtId="40" fontId="0" fillId="0" borderId="1" xfId="1" applyNumberFormat="1" applyFon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15" fillId="0" borderId="0" xfId="0" applyFont="1" applyBorder="1" applyAlignment="1">
      <alignment horizontal="left" vertical="center"/>
    </xf>
    <xf numFmtId="0" fontId="0" fillId="5" borderId="9"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9" xfId="0" applyNumberFormat="1" applyFill="1" applyBorder="1" applyAlignment="1" applyProtection="1">
      <alignment horizontal="center" vertical="center"/>
      <protection locked="0"/>
    </xf>
    <xf numFmtId="2" fontId="0" fillId="0" borderId="19" xfId="0" applyNumberFormat="1" applyFill="1" applyBorder="1" applyAlignment="1">
      <alignment horizontal="center" vertical="center"/>
    </xf>
    <xf numFmtId="0" fontId="0" fillId="0" borderId="1" xfId="0" applyFill="1" applyBorder="1">
      <alignment vertical="center"/>
    </xf>
    <xf numFmtId="0" fontId="0" fillId="2" borderId="10" xfId="0" applyFill="1" applyBorder="1" applyAlignment="1">
      <alignment horizontal="center" vertical="center"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38" fontId="0" fillId="2" borderId="10"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2" xfId="1" applyFont="1" applyFill="1" applyBorder="1" applyAlignment="1">
      <alignment horizontal="center" vertical="center"/>
    </xf>
    <xf numFmtId="38" fontId="0" fillId="2" borderId="9" xfId="1" applyFont="1" applyFill="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5" fillId="0" borderId="14"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16" fillId="0" borderId="0" xfId="3" applyFont="1" applyAlignment="1">
      <alignment horizontal="left" vertical="center"/>
    </xf>
    <xf numFmtId="0" fontId="16" fillId="0" borderId="0" xfId="3" applyFont="1" applyAlignment="1">
      <alignment horizontal="right" vertical="center"/>
    </xf>
    <xf numFmtId="31" fontId="16" fillId="0" borderId="0" xfId="3" applyNumberFormat="1" applyFont="1" applyAlignment="1">
      <alignment horizontal="right" vertical="center"/>
    </xf>
    <xf numFmtId="0" fontId="16" fillId="0" borderId="0" xfId="3" applyFont="1">
      <alignment vertical="center"/>
    </xf>
    <xf numFmtId="0" fontId="16" fillId="0" borderId="0" xfId="3" applyFont="1" applyAlignment="1">
      <alignment vertical="center"/>
    </xf>
    <xf numFmtId="0" fontId="17" fillId="0" borderId="0" xfId="3" applyFont="1">
      <alignment vertical="center"/>
    </xf>
    <xf numFmtId="0" fontId="16" fillId="0" borderId="0" xfId="0" applyFont="1">
      <alignment vertical="center"/>
    </xf>
    <xf numFmtId="0" fontId="16" fillId="0" borderId="0" xfId="0" applyFont="1" applyAlignment="1">
      <alignment vertical="center"/>
    </xf>
    <xf numFmtId="0" fontId="18" fillId="0" borderId="0" xfId="0" applyFont="1">
      <alignment vertical="center"/>
    </xf>
    <xf numFmtId="0" fontId="16" fillId="0" borderId="0" xfId="0" applyFont="1" applyAlignment="1">
      <alignment vertical="center" wrapText="1"/>
    </xf>
    <xf numFmtId="0" fontId="5" fillId="0" borderId="0" xfId="0" applyFont="1">
      <alignment vertical="center"/>
    </xf>
    <xf numFmtId="0" fontId="20" fillId="0" borderId="0" xfId="0" applyFont="1" applyAlignment="1">
      <alignment vertical="center"/>
    </xf>
    <xf numFmtId="0" fontId="21" fillId="0" borderId="0" xfId="0" applyFont="1" applyAlignment="1">
      <alignment vertical="center"/>
    </xf>
    <xf numFmtId="0" fontId="22" fillId="0" borderId="0" xfId="3" applyFont="1" applyAlignment="1">
      <alignment horizontal="left" vertical="center"/>
    </xf>
    <xf numFmtId="0" fontId="16" fillId="0" borderId="0" xfId="3" applyFont="1" applyFill="1">
      <alignment vertical="center"/>
    </xf>
    <xf numFmtId="0" fontId="16" fillId="0" borderId="0" xfId="0" applyFont="1" applyFill="1">
      <alignment vertical="center"/>
    </xf>
    <xf numFmtId="0" fontId="16" fillId="0" borderId="0" xfId="0" applyFont="1" applyFill="1" applyAlignment="1">
      <alignment vertical="center"/>
    </xf>
    <xf numFmtId="0" fontId="18" fillId="0" borderId="0" xfId="0" applyFont="1" applyFill="1">
      <alignment vertical="center"/>
    </xf>
    <xf numFmtId="0" fontId="23" fillId="0" borderId="0" xfId="0" applyFont="1" applyFill="1" applyAlignment="1">
      <alignment vertical="center"/>
    </xf>
    <xf numFmtId="0" fontId="0" fillId="0" borderId="0" xfId="0" applyFill="1" applyAlignment="1">
      <alignment vertical="center"/>
    </xf>
    <xf numFmtId="0" fontId="5" fillId="0" borderId="0" xfId="0" applyFont="1" applyFill="1">
      <alignment vertical="center"/>
    </xf>
    <xf numFmtId="0" fontId="16"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1" xfId="0" applyBorder="1" applyAlignment="1">
      <alignment horizontal="center" vertical="center" wrapText="1"/>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2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0" xfId="0" applyFill="1" applyBorder="1" applyAlignment="1">
      <alignment horizontal="center" vertical="center"/>
    </xf>
    <xf numFmtId="0" fontId="0" fillId="0" borderId="24" xfId="0" applyFill="1" applyBorder="1" applyAlignment="1">
      <alignment horizontal="center" vertical="center"/>
    </xf>
    <xf numFmtId="0" fontId="0" fillId="0" borderId="23"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cellXfs>
  <cellStyles count="4">
    <cellStyle name="桁区切り" xfId="1" builtinId="6"/>
    <cellStyle name="標準" xfId="0" builtinId="0"/>
    <cellStyle name="標準 2" xfId="2"/>
    <cellStyle name="標準 3"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57151</xdr:colOff>
      <xdr:row>20</xdr:row>
      <xdr:rowOff>60997</xdr:rowOff>
    </xdr:from>
    <xdr:to>
      <xdr:col>11</xdr:col>
      <xdr:colOff>111853</xdr:colOff>
      <xdr:row>37</xdr:row>
      <xdr:rowOff>28576</xdr:rowOff>
    </xdr:to>
    <xdr:pic>
      <xdr:nvPicPr>
        <xdr:cNvPr id="2"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401097"/>
          <a:ext cx="6169752" cy="2774279"/>
        </a:xfrm>
        <a:prstGeom prst="rect">
          <a:avLst/>
        </a:prstGeom>
        <a:solidFill>
          <a:schemeClr val="bg1"/>
        </a:solidFill>
      </xdr:spPr>
    </xdr:pic>
    <xdr:clientData/>
  </xdr:twoCellAnchor>
  <xdr:twoCellAnchor editAs="oneCell">
    <xdr:from>
      <xdr:col>2</xdr:col>
      <xdr:colOff>25400</xdr:colOff>
      <xdr:row>51</xdr:row>
      <xdr:rowOff>82550</xdr:rowOff>
    </xdr:from>
    <xdr:to>
      <xdr:col>10</xdr:col>
      <xdr:colOff>882650</xdr:colOff>
      <xdr:row>52</xdr:row>
      <xdr:rowOff>108585</xdr:rowOff>
    </xdr:to>
    <xdr:pic>
      <xdr:nvPicPr>
        <xdr:cNvPr id="14" name="図 1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300" y="8540750"/>
          <a:ext cx="5829300" cy="191135"/>
        </a:xfrm>
        <a:prstGeom prst="rect">
          <a:avLst/>
        </a:prstGeom>
        <a:solidFill>
          <a:schemeClr val="bg1"/>
        </a:solidFill>
        <a:ln>
          <a:noFill/>
        </a:ln>
      </xdr:spPr>
    </xdr:pic>
    <xdr:clientData/>
  </xdr:twoCellAnchor>
  <xdr:twoCellAnchor editAs="oneCell">
    <xdr:from>
      <xdr:col>2</xdr:col>
      <xdr:colOff>25400</xdr:colOff>
      <xdr:row>42</xdr:row>
      <xdr:rowOff>63500</xdr:rowOff>
    </xdr:from>
    <xdr:to>
      <xdr:col>10</xdr:col>
      <xdr:colOff>825500</xdr:colOff>
      <xdr:row>44</xdr:row>
      <xdr:rowOff>155575</xdr:rowOff>
    </xdr:to>
    <xdr:pic>
      <xdr:nvPicPr>
        <xdr:cNvPr id="18" name="図 17"/>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8300" y="7035800"/>
          <a:ext cx="5772150" cy="422275"/>
        </a:xfrm>
        <a:prstGeom prst="rect">
          <a:avLst/>
        </a:prstGeom>
        <a:solidFill>
          <a:schemeClr val="bg1"/>
        </a:solidFill>
        <a:ln>
          <a:noFill/>
        </a:ln>
      </xdr:spPr>
    </xdr:pic>
    <xdr:clientData/>
  </xdr:twoCellAnchor>
  <xdr:twoCellAnchor editAs="oneCell">
    <xdr:from>
      <xdr:col>2</xdr:col>
      <xdr:colOff>0</xdr:colOff>
      <xdr:row>73</xdr:row>
      <xdr:rowOff>44450</xdr:rowOff>
    </xdr:from>
    <xdr:to>
      <xdr:col>10</xdr:col>
      <xdr:colOff>809625</xdr:colOff>
      <xdr:row>77</xdr:row>
      <xdr:rowOff>125730</xdr:rowOff>
    </xdr:to>
    <xdr:pic>
      <xdr:nvPicPr>
        <xdr:cNvPr id="20" name="図 19"/>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2900" y="12141200"/>
          <a:ext cx="5781675" cy="741680"/>
        </a:xfrm>
        <a:prstGeom prst="rect">
          <a:avLst/>
        </a:prstGeom>
        <a:solidFill>
          <a:schemeClr val="bg1"/>
        </a:solidFill>
        <a:ln>
          <a:noFill/>
        </a:ln>
      </xdr:spPr>
    </xdr:pic>
    <xdr:clientData/>
  </xdr:twoCellAnchor>
  <xdr:twoCellAnchor editAs="oneCell">
    <xdr:from>
      <xdr:col>2</xdr:col>
      <xdr:colOff>0</xdr:colOff>
      <xdr:row>81</xdr:row>
      <xdr:rowOff>69850</xdr:rowOff>
    </xdr:from>
    <xdr:to>
      <xdr:col>10</xdr:col>
      <xdr:colOff>809625</xdr:colOff>
      <xdr:row>82</xdr:row>
      <xdr:rowOff>94615</xdr:rowOff>
    </xdr:to>
    <xdr:pic>
      <xdr:nvPicPr>
        <xdr:cNvPr id="21" name="図 20"/>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2900" y="13487400"/>
          <a:ext cx="5781675" cy="189865"/>
        </a:xfrm>
        <a:prstGeom prst="rect">
          <a:avLst/>
        </a:prstGeom>
        <a:solidFill>
          <a:schemeClr val="bg1"/>
        </a:solidFill>
        <a:ln>
          <a:noFill/>
        </a:ln>
      </xdr:spPr>
    </xdr:pic>
    <xdr:clientData/>
  </xdr:twoCellAnchor>
  <xdr:twoCellAnchor editAs="oneCell">
    <xdr:from>
      <xdr:col>2</xdr:col>
      <xdr:colOff>25400</xdr:colOff>
      <xdr:row>86</xdr:row>
      <xdr:rowOff>76200</xdr:rowOff>
    </xdr:from>
    <xdr:to>
      <xdr:col>10</xdr:col>
      <xdr:colOff>882650</xdr:colOff>
      <xdr:row>88</xdr:row>
      <xdr:rowOff>122555</xdr:rowOff>
    </xdr:to>
    <xdr:pic>
      <xdr:nvPicPr>
        <xdr:cNvPr id="22" name="図 2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8300" y="14319250"/>
          <a:ext cx="5829300" cy="376555"/>
        </a:xfrm>
        <a:prstGeom prst="rect">
          <a:avLst/>
        </a:prstGeom>
        <a:solidFill>
          <a:schemeClr val="bg1"/>
        </a:solidFill>
        <a:ln>
          <a:noFill/>
        </a:ln>
      </xdr:spPr>
    </xdr:pic>
    <xdr:clientData/>
  </xdr:twoCellAnchor>
  <xdr:twoCellAnchor editAs="oneCell">
    <xdr:from>
      <xdr:col>2</xdr:col>
      <xdr:colOff>44450</xdr:colOff>
      <xdr:row>102</xdr:row>
      <xdr:rowOff>76200</xdr:rowOff>
    </xdr:from>
    <xdr:to>
      <xdr:col>10</xdr:col>
      <xdr:colOff>806450</xdr:colOff>
      <xdr:row>108</xdr:row>
      <xdr:rowOff>3175</xdr:rowOff>
    </xdr:to>
    <xdr:pic>
      <xdr:nvPicPr>
        <xdr:cNvPr id="23" name="図 22"/>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7350" y="16795750"/>
          <a:ext cx="5734050" cy="917575"/>
        </a:xfrm>
        <a:prstGeom prst="rect">
          <a:avLst/>
        </a:prstGeom>
        <a:solidFill>
          <a:schemeClr val="bg1"/>
        </a:solidFill>
        <a:ln>
          <a:noFill/>
        </a:ln>
      </xdr:spPr>
    </xdr:pic>
    <xdr:clientData/>
  </xdr:twoCellAnchor>
  <xdr:twoCellAnchor editAs="oneCell">
    <xdr:from>
      <xdr:col>2</xdr:col>
      <xdr:colOff>38100</xdr:colOff>
      <xdr:row>114</xdr:row>
      <xdr:rowOff>63500</xdr:rowOff>
    </xdr:from>
    <xdr:to>
      <xdr:col>10</xdr:col>
      <xdr:colOff>847725</xdr:colOff>
      <xdr:row>115</xdr:row>
      <xdr:rowOff>88265</xdr:rowOff>
    </xdr:to>
    <xdr:pic>
      <xdr:nvPicPr>
        <xdr:cNvPr id="24" name="図 23"/>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1000" y="18599150"/>
          <a:ext cx="5781675" cy="189865"/>
        </a:xfrm>
        <a:prstGeom prst="rect">
          <a:avLst/>
        </a:prstGeom>
        <a:solidFill>
          <a:schemeClr val="bg1"/>
        </a:solidFill>
        <a:ln>
          <a:noFill/>
        </a:ln>
      </xdr:spPr>
    </xdr:pic>
    <xdr:clientData/>
  </xdr:twoCellAnchor>
  <xdr:twoCellAnchor editAs="oneCell">
    <xdr:from>
      <xdr:col>2</xdr:col>
      <xdr:colOff>57150</xdr:colOff>
      <xdr:row>122</xdr:row>
      <xdr:rowOff>88900</xdr:rowOff>
    </xdr:from>
    <xdr:to>
      <xdr:col>10</xdr:col>
      <xdr:colOff>628650</xdr:colOff>
      <xdr:row>147</xdr:row>
      <xdr:rowOff>13335</xdr:rowOff>
    </xdr:to>
    <xdr:pic>
      <xdr:nvPicPr>
        <xdr:cNvPr id="25" name="図 24"/>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00050" y="19945350"/>
          <a:ext cx="5543550" cy="4051935"/>
        </a:xfrm>
        <a:prstGeom prst="rect">
          <a:avLst/>
        </a:prstGeom>
        <a:solidFill>
          <a:schemeClr val="bg1"/>
        </a:solidFill>
        <a:ln>
          <a:noFill/>
        </a:ln>
      </xdr:spPr>
    </xdr:pic>
    <xdr:clientData/>
  </xdr:twoCellAnchor>
  <xdr:twoCellAnchor editAs="oneCell">
    <xdr:from>
      <xdr:col>2</xdr:col>
      <xdr:colOff>44450</xdr:colOff>
      <xdr:row>151</xdr:row>
      <xdr:rowOff>50800</xdr:rowOff>
    </xdr:from>
    <xdr:to>
      <xdr:col>10</xdr:col>
      <xdr:colOff>949325</xdr:colOff>
      <xdr:row>155</xdr:row>
      <xdr:rowOff>24130</xdr:rowOff>
    </xdr:to>
    <xdr:pic>
      <xdr:nvPicPr>
        <xdr:cNvPr id="26" name="図 25"/>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87350" y="24695150"/>
          <a:ext cx="5876925" cy="633730"/>
        </a:xfrm>
        <a:prstGeom prst="rect">
          <a:avLst/>
        </a:prstGeom>
        <a:solidFill>
          <a:schemeClr val="bg1"/>
        </a:solidFill>
        <a:ln>
          <a:noFill/>
        </a:ln>
      </xdr:spPr>
    </xdr:pic>
    <xdr:clientData/>
  </xdr:twoCellAnchor>
  <xdr:twoCellAnchor editAs="oneCell">
    <xdr:from>
      <xdr:col>2</xdr:col>
      <xdr:colOff>38100</xdr:colOff>
      <xdr:row>156</xdr:row>
      <xdr:rowOff>31750</xdr:rowOff>
    </xdr:from>
    <xdr:to>
      <xdr:col>10</xdr:col>
      <xdr:colOff>809625</xdr:colOff>
      <xdr:row>159</xdr:row>
      <xdr:rowOff>46355</xdr:rowOff>
    </xdr:to>
    <xdr:pic>
      <xdr:nvPicPr>
        <xdr:cNvPr id="27" name="図 26"/>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25501600"/>
          <a:ext cx="5743575" cy="509905"/>
        </a:xfrm>
        <a:prstGeom prst="rect">
          <a:avLst/>
        </a:prstGeom>
        <a:solidFill>
          <a:schemeClr val="bg1"/>
        </a:solid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6"/>
  <sheetViews>
    <sheetView tabSelected="1" topLeftCell="A47" zoomScaleNormal="100" workbookViewId="0">
      <selection activeCell="O18" sqref="O18"/>
    </sheetView>
  </sheetViews>
  <sheetFormatPr defaultRowHeight="13.5"/>
  <cols>
    <col min="1" max="1" width="2.25" customWidth="1"/>
    <col min="2" max="2" width="2.25" style="87" customWidth="1"/>
    <col min="3" max="3" width="2.25" style="97" customWidth="1"/>
    <col min="4" max="4" width="9" style="87" customWidth="1"/>
    <col min="5" max="5" width="9" style="88" customWidth="1"/>
    <col min="6" max="10" width="9" style="87"/>
    <col min="11" max="11" width="12.75" style="87" bestFit="1" customWidth="1"/>
    <col min="12" max="12" width="2.25" style="87" customWidth="1"/>
  </cols>
  <sheetData>
    <row r="2" spans="2:12" s="82" customFormat="1" ht="14.25">
      <c r="B2" s="90" t="s">
        <v>217</v>
      </c>
      <c r="C2" s="91"/>
      <c r="D2" s="80"/>
      <c r="E2" s="81"/>
      <c r="F2" s="77"/>
      <c r="G2" s="77"/>
      <c r="H2" s="77"/>
      <c r="I2" s="77"/>
      <c r="J2" s="77"/>
      <c r="K2" s="77"/>
      <c r="L2" s="77"/>
    </row>
    <row r="3" spans="2:12" s="82" customFormat="1">
      <c r="B3" s="80"/>
      <c r="C3" s="91"/>
      <c r="D3" s="80"/>
      <c r="E3" s="80"/>
      <c r="F3" s="79"/>
      <c r="G3" s="79"/>
      <c r="H3" s="79"/>
      <c r="I3" s="79"/>
      <c r="J3" s="80"/>
      <c r="K3" s="79">
        <v>42623</v>
      </c>
      <c r="L3" s="79"/>
    </row>
    <row r="4" spans="2:12" s="82" customFormat="1">
      <c r="B4" s="80"/>
      <c r="C4" s="91"/>
      <c r="D4" s="80"/>
      <c r="E4" s="80"/>
      <c r="F4" s="78"/>
      <c r="G4" s="78"/>
      <c r="H4" s="78"/>
      <c r="I4" s="78"/>
      <c r="J4" s="80"/>
      <c r="K4" s="78" t="s">
        <v>165</v>
      </c>
      <c r="L4" s="78"/>
    </row>
    <row r="5" spans="2:12" s="85" customFormat="1" ht="12.75">
      <c r="B5" s="83"/>
      <c r="C5" s="92"/>
      <c r="D5" s="83"/>
      <c r="E5" s="84"/>
      <c r="F5" s="83"/>
      <c r="G5" s="83"/>
      <c r="H5" s="83"/>
      <c r="I5" s="83"/>
      <c r="J5" s="83"/>
      <c r="K5" s="83"/>
      <c r="L5" s="83"/>
    </row>
    <row r="6" spans="2:12" s="85" customFormat="1" ht="12.75">
      <c r="B6" s="98" t="s">
        <v>218</v>
      </c>
      <c r="C6" s="101"/>
      <c r="D6" s="101"/>
      <c r="E6" s="101"/>
      <c r="F6" s="101"/>
      <c r="G6" s="101"/>
      <c r="H6" s="101"/>
      <c r="I6" s="101"/>
      <c r="J6" s="101"/>
      <c r="K6" s="102"/>
      <c r="L6" s="83"/>
    </row>
    <row r="7" spans="2:12" s="85" customFormat="1" ht="12.75">
      <c r="B7" s="101"/>
      <c r="C7" s="101"/>
      <c r="D7" s="101"/>
      <c r="E7" s="101"/>
      <c r="F7" s="101"/>
      <c r="G7" s="101"/>
      <c r="H7" s="101"/>
      <c r="I7" s="101"/>
      <c r="J7" s="101"/>
      <c r="K7" s="102"/>
      <c r="L7" s="83"/>
    </row>
    <row r="8" spans="2:12" s="85" customFormat="1" ht="12.75">
      <c r="B8" s="101"/>
      <c r="C8" s="101"/>
      <c r="D8" s="101"/>
      <c r="E8" s="101"/>
      <c r="F8" s="101"/>
      <c r="G8" s="101"/>
      <c r="H8" s="101"/>
      <c r="I8" s="101"/>
      <c r="J8" s="101"/>
      <c r="K8" s="102"/>
      <c r="L8" s="83"/>
    </row>
    <row r="9" spans="2:12" s="85" customFormat="1" ht="12.75">
      <c r="B9" s="83"/>
      <c r="C9" s="92"/>
      <c r="D9" s="83"/>
      <c r="E9" s="84"/>
      <c r="F9" s="83"/>
      <c r="G9" s="83"/>
      <c r="H9" s="83"/>
      <c r="I9" s="83"/>
      <c r="J9" s="83"/>
      <c r="K9" s="83"/>
      <c r="L9" s="83"/>
    </row>
    <row r="10" spans="2:12" s="85" customFormat="1" ht="12.75">
      <c r="B10" s="89" t="s">
        <v>166</v>
      </c>
      <c r="C10" s="92"/>
      <c r="D10" s="83"/>
      <c r="E10" s="83"/>
      <c r="F10" s="83"/>
      <c r="G10" s="83"/>
      <c r="H10" s="83"/>
      <c r="I10" s="83"/>
      <c r="J10" s="83"/>
      <c r="K10" s="83"/>
      <c r="L10" s="83"/>
    </row>
    <row r="11" spans="2:12" s="85" customFormat="1" ht="12.75">
      <c r="B11" s="89" t="s">
        <v>203</v>
      </c>
      <c r="C11" s="92"/>
      <c r="D11" s="83"/>
      <c r="E11" s="83"/>
      <c r="F11" s="83"/>
      <c r="G11" s="83"/>
      <c r="H11" s="83"/>
      <c r="I11" s="83"/>
      <c r="J11" s="83"/>
      <c r="K11" s="83"/>
      <c r="L11" s="83"/>
    </row>
    <row r="12" spans="2:12" s="85" customFormat="1" ht="12.75">
      <c r="B12" s="84" t="s">
        <v>202</v>
      </c>
      <c r="C12" s="92"/>
      <c r="D12" s="83"/>
      <c r="E12" s="83"/>
      <c r="F12" s="83"/>
      <c r="G12" s="83"/>
      <c r="H12" s="83"/>
      <c r="I12" s="83"/>
      <c r="J12" s="83"/>
      <c r="K12" s="83"/>
      <c r="L12" s="83"/>
    </row>
    <row r="13" spans="2:12" s="85" customFormat="1" ht="12.75">
      <c r="B13" s="83"/>
      <c r="C13" s="93" t="s">
        <v>167</v>
      </c>
      <c r="D13" s="83"/>
      <c r="E13" s="83"/>
      <c r="F13" s="83"/>
      <c r="G13" s="83"/>
      <c r="H13" s="83"/>
      <c r="I13" s="83"/>
      <c r="J13" s="83"/>
      <c r="K13" s="83"/>
      <c r="L13" s="83"/>
    </row>
    <row r="14" spans="2:12" s="85" customFormat="1" ht="12.75">
      <c r="B14" s="83"/>
      <c r="C14" s="93" t="s">
        <v>168</v>
      </c>
      <c r="D14" s="83"/>
      <c r="E14" s="83"/>
      <c r="F14" s="83"/>
      <c r="G14" s="83"/>
      <c r="H14" s="83"/>
      <c r="I14" s="83"/>
      <c r="J14" s="83"/>
      <c r="K14" s="83"/>
      <c r="L14" s="83"/>
    </row>
    <row r="15" spans="2:12" s="85" customFormat="1" ht="12.75">
      <c r="B15" s="83"/>
      <c r="C15" s="98" t="s">
        <v>169</v>
      </c>
      <c r="D15" s="101"/>
      <c r="E15" s="101"/>
      <c r="F15" s="101"/>
      <c r="G15" s="101"/>
      <c r="H15" s="101"/>
      <c r="I15" s="101"/>
      <c r="J15" s="101"/>
      <c r="K15" s="101"/>
      <c r="L15" s="83"/>
    </row>
    <row r="16" spans="2:12" s="85" customFormat="1" ht="12.75">
      <c r="B16" s="83"/>
      <c r="C16" s="101"/>
      <c r="D16" s="101"/>
      <c r="E16" s="101"/>
      <c r="F16" s="101"/>
      <c r="G16" s="101"/>
      <c r="H16" s="101"/>
      <c r="I16" s="101"/>
      <c r="J16" s="101"/>
      <c r="K16" s="101"/>
      <c r="L16" s="83"/>
    </row>
    <row r="17" spans="2:12" s="85" customFormat="1" ht="12.75">
      <c r="B17" s="83"/>
      <c r="C17" s="93" t="s">
        <v>170</v>
      </c>
      <c r="D17" s="83"/>
      <c r="E17" s="83"/>
      <c r="F17" s="83"/>
      <c r="G17" s="83"/>
      <c r="H17" s="83"/>
      <c r="I17" s="83"/>
      <c r="J17" s="83"/>
      <c r="K17" s="83"/>
      <c r="L17" s="83"/>
    </row>
    <row r="18" spans="2:12" s="85" customFormat="1" ht="12.75">
      <c r="B18" s="83"/>
      <c r="C18" s="93" t="s">
        <v>171</v>
      </c>
      <c r="D18" s="83"/>
      <c r="E18" s="83"/>
      <c r="F18" s="83"/>
      <c r="G18" s="83"/>
      <c r="H18" s="83"/>
      <c r="I18" s="83"/>
      <c r="J18" s="83"/>
      <c r="K18" s="83"/>
      <c r="L18" s="83"/>
    </row>
    <row r="19" spans="2:12" s="85" customFormat="1" ht="12.75">
      <c r="B19" s="83"/>
      <c r="C19" s="98" t="s">
        <v>196</v>
      </c>
      <c r="D19" s="100"/>
      <c r="E19" s="100"/>
      <c r="F19" s="100"/>
      <c r="G19" s="100"/>
      <c r="H19" s="100"/>
      <c r="I19" s="100"/>
      <c r="J19" s="100"/>
      <c r="K19" s="100"/>
      <c r="L19" s="83"/>
    </row>
    <row r="20" spans="2:12" s="85" customFormat="1" ht="12.75">
      <c r="B20" s="83"/>
      <c r="C20" s="100"/>
      <c r="D20" s="100"/>
      <c r="E20" s="100"/>
      <c r="F20" s="100"/>
      <c r="G20" s="100"/>
      <c r="H20" s="100"/>
      <c r="I20" s="100"/>
      <c r="J20" s="100"/>
      <c r="K20" s="100"/>
      <c r="L20" s="83"/>
    </row>
    <row r="21" spans="2:12" s="85" customFormat="1" ht="12.75">
      <c r="B21" s="83"/>
      <c r="C21" s="92"/>
      <c r="D21" s="83"/>
      <c r="E21" s="84"/>
      <c r="F21" s="83"/>
      <c r="G21" s="83"/>
      <c r="H21" s="83"/>
      <c r="I21" s="83"/>
      <c r="J21" s="83"/>
      <c r="K21" s="83"/>
      <c r="L21" s="83"/>
    </row>
    <row r="22" spans="2:12" s="85" customFormat="1" ht="12.75">
      <c r="B22" s="83"/>
      <c r="C22" s="92"/>
      <c r="D22" s="83"/>
      <c r="E22" s="84"/>
      <c r="F22" s="83"/>
      <c r="G22" s="83"/>
      <c r="H22" s="83"/>
      <c r="I22" s="83"/>
      <c r="J22" s="83"/>
      <c r="K22" s="83"/>
      <c r="L22" s="83"/>
    </row>
    <row r="23" spans="2:12" s="85" customFormat="1" ht="12.75">
      <c r="B23" s="83"/>
      <c r="C23" s="92"/>
      <c r="D23" s="83"/>
      <c r="E23" s="84"/>
      <c r="F23" s="83"/>
      <c r="G23" s="83"/>
      <c r="H23" s="83"/>
      <c r="I23" s="83"/>
      <c r="J23" s="83"/>
      <c r="K23" s="83"/>
      <c r="L23" s="83"/>
    </row>
    <row r="24" spans="2:12" s="85" customFormat="1" ht="12.75">
      <c r="B24" s="83"/>
      <c r="C24" s="92"/>
      <c r="D24" s="83"/>
      <c r="E24" s="84"/>
      <c r="F24" s="83"/>
      <c r="G24" s="83"/>
      <c r="H24" s="83"/>
      <c r="I24" s="83"/>
      <c r="J24" s="83"/>
      <c r="K24" s="83"/>
      <c r="L24" s="83"/>
    </row>
    <row r="25" spans="2:12" s="85" customFormat="1" ht="12.75">
      <c r="B25" s="83"/>
      <c r="C25" s="92"/>
      <c r="D25" s="83"/>
      <c r="E25" s="84"/>
      <c r="F25" s="83"/>
      <c r="G25" s="83"/>
      <c r="H25" s="83"/>
      <c r="I25" s="83"/>
      <c r="J25" s="83"/>
      <c r="K25" s="83"/>
      <c r="L25" s="83"/>
    </row>
    <row r="26" spans="2:12" s="85" customFormat="1" ht="12.75">
      <c r="B26" s="83"/>
      <c r="C26" s="92"/>
      <c r="D26" s="83"/>
      <c r="E26" s="84"/>
      <c r="F26" s="83"/>
      <c r="G26" s="83"/>
      <c r="H26" s="83"/>
      <c r="I26" s="83"/>
      <c r="J26" s="83"/>
      <c r="K26" s="83"/>
      <c r="L26" s="83"/>
    </row>
    <row r="27" spans="2:12" s="85" customFormat="1" ht="12.75">
      <c r="B27" s="83"/>
      <c r="C27" s="92"/>
      <c r="D27" s="83"/>
      <c r="E27" s="84"/>
      <c r="F27" s="83"/>
      <c r="G27" s="83"/>
      <c r="H27" s="83"/>
      <c r="I27" s="83"/>
      <c r="J27" s="83"/>
      <c r="K27" s="83"/>
      <c r="L27" s="83"/>
    </row>
    <row r="28" spans="2:12" s="85" customFormat="1" ht="12.75">
      <c r="B28" s="83"/>
      <c r="C28" s="92"/>
      <c r="D28" s="83"/>
      <c r="E28" s="84"/>
      <c r="F28" s="83"/>
      <c r="G28" s="83"/>
      <c r="H28" s="83"/>
      <c r="I28" s="83"/>
      <c r="J28" s="83"/>
      <c r="K28" s="83"/>
      <c r="L28" s="83"/>
    </row>
    <row r="29" spans="2:12" s="85" customFormat="1" ht="12.75">
      <c r="B29" s="83"/>
      <c r="C29" s="92"/>
      <c r="D29" s="83"/>
      <c r="E29" s="84"/>
      <c r="F29" s="83"/>
      <c r="G29" s="83"/>
      <c r="H29" s="83"/>
      <c r="I29" s="83"/>
      <c r="J29" s="83"/>
      <c r="K29" s="83"/>
      <c r="L29" s="83"/>
    </row>
    <row r="30" spans="2:12" s="85" customFormat="1" ht="12.75">
      <c r="B30" s="83"/>
      <c r="C30" s="92"/>
      <c r="D30" s="83"/>
      <c r="E30" s="84"/>
      <c r="F30" s="83"/>
      <c r="G30" s="83"/>
      <c r="H30" s="83"/>
      <c r="I30" s="83"/>
      <c r="J30" s="83"/>
      <c r="K30" s="83"/>
      <c r="L30" s="83"/>
    </row>
    <row r="31" spans="2:12" s="85" customFormat="1" ht="12.75">
      <c r="B31" s="83"/>
      <c r="C31" s="92"/>
      <c r="D31" s="83"/>
      <c r="E31" s="84"/>
      <c r="F31" s="83"/>
      <c r="G31" s="83"/>
      <c r="H31" s="83"/>
      <c r="I31" s="83"/>
      <c r="J31" s="83"/>
      <c r="K31" s="83"/>
      <c r="L31" s="83"/>
    </row>
    <row r="32" spans="2:12" s="85" customFormat="1" ht="12.75">
      <c r="B32" s="83"/>
      <c r="C32" s="92"/>
      <c r="D32" s="83"/>
      <c r="E32" s="84"/>
      <c r="F32" s="83"/>
      <c r="G32" s="83"/>
      <c r="H32" s="83"/>
      <c r="I32" s="83"/>
      <c r="J32" s="83"/>
      <c r="K32" s="83"/>
      <c r="L32" s="83"/>
    </row>
    <row r="33" spans="2:12" s="85" customFormat="1" ht="12.75">
      <c r="B33" s="83"/>
      <c r="C33" s="92"/>
      <c r="D33" s="83"/>
      <c r="E33" s="84"/>
      <c r="F33" s="83"/>
      <c r="G33" s="83"/>
      <c r="H33" s="83"/>
      <c r="I33" s="83"/>
      <c r="J33" s="83"/>
      <c r="K33" s="83"/>
      <c r="L33" s="83"/>
    </row>
    <row r="34" spans="2:12" s="85" customFormat="1" ht="12.75">
      <c r="B34" s="83"/>
      <c r="C34" s="92"/>
      <c r="D34" s="83"/>
      <c r="E34" s="84"/>
      <c r="F34" s="83"/>
      <c r="G34" s="83"/>
      <c r="H34" s="83"/>
      <c r="I34" s="83"/>
      <c r="J34" s="83"/>
      <c r="K34" s="83"/>
      <c r="L34" s="83"/>
    </row>
    <row r="35" spans="2:12" s="85" customFormat="1" ht="12.75">
      <c r="B35" s="83"/>
      <c r="C35" s="92"/>
      <c r="D35" s="83"/>
      <c r="E35" s="84"/>
      <c r="F35" s="83"/>
      <c r="G35" s="83"/>
      <c r="H35" s="83"/>
      <c r="I35" s="83"/>
      <c r="J35" s="83"/>
      <c r="K35" s="83"/>
      <c r="L35" s="83"/>
    </row>
    <row r="36" spans="2:12" s="85" customFormat="1" ht="12.75">
      <c r="B36" s="83"/>
      <c r="C36" s="92"/>
      <c r="D36" s="83"/>
      <c r="E36" s="84"/>
      <c r="F36" s="83"/>
      <c r="G36" s="83"/>
      <c r="H36" s="83"/>
      <c r="I36" s="83"/>
      <c r="J36" s="83"/>
      <c r="K36" s="83"/>
      <c r="L36" s="83"/>
    </row>
    <row r="37" spans="2:12" s="85" customFormat="1" ht="12.75">
      <c r="B37" s="83"/>
      <c r="C37" s="92"/>
      <c r="D37" s="83"/>
      <c r="E37" s="84"/>
      <c r="F37" s="83"/>
      <c r="G37" s="83"/>
      <c r="H37" s="83"/>
      <c r="I37" s="83"/>
      <c r="J37" s="83"/>
      <c r="K37" s="83"/>
      <c r="L37" s="83"/>
    </row>
    <row r="38" spans="2:12" s="85" customFormat="1" ht="12.75">
      <c r="B38" s="83"/>
      <c r="C38" s="92"/>
      <c r="D38" s="83"/>
      <c r="E38" s="84"/>
      <c r="F38" s="83"/>
      <c r="G38" s="83"/>
      <c r="H38" s="83"/>
      <c r="I38" s="83"/>
      <c r="J38" s="83"/>
      <c r="K38" s="83"/>
      <c r="L38" s="83"/>
    </row>
    <row r="39" spans="2:12" s="85" customFormat="1" ht="12.75">
      <c r="B39" s="84" t="s">
        <v>204</v>
      </c>
      <c r="C39" s="94"/>
      <c r="D39" s="83"/>
      <c r="E39" s="83"/>
      <c r="F39" s="83"/>
      <c r="G39" s="83"/>
      <c r="H39" s="83"/>
      <c r="I39" s="83"/>
      <c r="J39" s="83"/>
      <c r="K39" s="83"/>
      <c r="L39" s="83"/>
    </row>
    <row r="40" spans="2:12" s="85" customFormat="1" ht="12.75">
      <c r="B40" s="83"/>
      <c r="C40" s="93" t="s">
        <v>161</v>
      </c>
      <c r="E40" s="83"/>
      <c r="F40" s="83"/>
      <c r="G40" s="83"/>
      <c r="H40" s="83"/>
      <c r="I40" s="83"/>
      <c r="J40" s="83"/>
      <c r="K40" s="83"/>
      <c r="L40" s="83"/>
    </row>
    <row r="41" spans="2:12" s="85" customFormat="1" ht="12.75">
      <c r="B41" s="83"/>
      <c r="C41" s="95" t="s">
        <v>197</v>
      </c>
      <c r="E41" s="83"/>
      <c r="F41" s="83"/>
      <c r="G41" s="83"/>
      <c r="H41" s="83"/>
      <c r="I41" s="83"/>
      <c r="J41" s="83"/>
      <c r="K41" s="83"/>
      <c r="L41" s="83"/>
    </row>
    <row r="42" spans="2:12" s="85" customFormat="1" ht="12.75">
      <c r="B42" s="83"/>
      <c r="C42" s="93" t="s">
        <v>162</v>
      </c>
      <c r="E42" s="83"/>
      <c r="F42" s="83"/>
      <c r="G42" s="83"/>
      <c r="H42" s="83"/>
      <c r="I42" s="83"/>
      <c r="J42" s="83"/>
      <c r="K42" s="83"/>
      <c r="L42" s="83"/>
    </row>
    <row r="43" spans="2:12" s="85" customFormat="1" ht="12.75">
      <c r="B43" s="83"/>
      <c r="C43" s="92"/>
      <c r="D43" s="83"/>
      <c r="E43" s="84"/>
      <c r="F43" s="83"/>
      <c r="G43" s="83"/>
      <c r="H43" s="83"/>
      <c r="I43" s="83"/>
      <c r="J43" s="83"/>
      <c r="K43" s="83"/>
      <c r="L43" s="83"/>
    </row>
    <row r="44" spans="2:12" s="85" customFormat="1" ht="12.75">
      <c r="B44" s="83"/>
      <c r="C44" s="92"/>
      <c r="D44" s="83"/>
      <c r="E44" s="84"/>
      <c r="F44" s="83"/>
      <c r="G44" s="83"/>
      <c r="H44" s="83"/>
      <c r="I44" s="83"/>
      <c r="J44" s="83"/>
      <c r="K44" s="83"/>
      <c r="L44" s="83"/>
    </row>
    <row r="45" spans="2:12" s="85" customFormat="1" ht="12.75">
      <c r="B45" s="83"/>
      <c r="C45" s="92"/>
      <c r="D45" s="83"/>
      <c r="E45" s="84"/>
      <c r="F45" s="83"/>
      <c r="G45" s="83"/>
      <c r="H45" s="83"/>
      <c r="I45" s="83"/>
      <c r="J45" s="83"/>
      <c r="K45" s="83"/>
      <c r="L45" s="83"/>
    </row>
    <row r="46" spans="2:12" s="85" customFormat="1" ht="12.75">
      <c r="B46" s="83"/>
      <c r="C46" s="92"/>
      <c r="D46" s="83"/>
      <c r="E46" s="84"/>
      <c r="F46" s="83"/>
      <c r="G46" s="83"/>
      <c r="H46" s="83"/>
      <c r="I46" s="83"/>
      <c r="J46" s="83"/>
      <c r="K46" s="83"/>
      <c r="L46" s="83"/>
    </row>
    <row r="47" spans="2:12" s="85" customFormat="1" ht="12.75">
      <c r="B47" s="84" t="s">
        <v>205</v>
      </c>
      <c r="C47" s="94"/>
      <c r="D47" s="83"/>
      <c r="E47" s="83"/>
      <c r="F47" s="83"/>
      <c r="G47" s="83"/>
      <c r="H47" s="83"/>
      <c r="I47" s="83"/>
      <c r="J47" s="83"/>
      <c r="K47" s="83"/>
      <c r="L47" s="83"/>
    </row>
    <row r="48" spans="2:12" s="85" customFormat="1" ht="12.75" customHeight="1">
      <c r="B48" s="83"/>
      <c r="C48" s="98" t="s">
        <v>172</v>
      </c>
      <c r="D48" s="99"/>
      <c r="E48" s="99"/>
      <c r="F48" s="99"/>
      <c r="G48" s="99"/>
      <c r="H48" s="99"/>
      <c r="I48" s="99"/>
      <c r="J48" s="99"/>
      <c r="K48" s="99"/>
      <c r="L48" s="83"/>
    </row>
    <row r="49" spans="2:12" s="85" customFormat="1" ht="12.75" customHeight="1">
      <c r="B49" s="83"/>
      <c r="C49" s="99"/>
      <c r="D49" s="99"/>
      <c r="E49" s="99"/>
      <c r="F49" s="99"/>
      <c r="G49" s="99"/>
      <c r="H49" s="99"/>
      <c r="I49" s="99"/>
      <c r="J49" s="99"/>
      <c r="K49" s="99"/>
      <c r="L49" s="83"/>
    </row>
    <row r="50" spans="2:12" s="85" customFormat="1" ht="12.75">
      <c r="B50" s="83"/>
      <c r="C50" s="93" t="s">
        <v>173</v>
      </c>
      <c r="E50" s="83"/>
      <c r="F50" s="83"/>
      <c r="G50" s="83"/>
      <c r="H50" s="83"/>
      <c r="I50" s="83"/>
      <c r="J50" s="83"/>
      <c r="K50" s="83"/>
      <c r="L50" s="83"/>
    </row>
    <row r="51" spans="2:12" s="85" customFormat="1" ht="12.75">
      <c r="B51" s="83"/>
      <c r="C51" s="95" t="s">
        <v>174</v>
      </c>
      <c r="E51" s="83"/>
      <c r="F51" s="83"/>
      <c r="G51" s="83"/>
      <c r="H51" s="83"/>
      <c r="I51" s="83"/>
      <c r="J51" s="83"/>
      <c r="K51" s="83"/>
      <c r="L51" s="83"/>
    </row>
    <row r="52" spans="2:12" s="85" customFormat="1" ht="12.75">
      <c r="B52" s="83"/>
      <c r="C52" s="92"/>
      <c r="D52" s="83"/>
      <c r="E52" s="84"/>
      <c r="F52" s="83"/>
      <c r="G52" s="83"/>
      <c r="H52" s="83"/>
      <c r="I52" s="83"/>
      <c r="J52" s="83"/>
      <c r="K52" s="83"/>
      <c r="L52" s="83"/>
    </row>
    <row r="53" spans="2:12" s="85" customFormat="1" ht="12.75">
      <c r="B53" s="83"/>
      <c r="C53" s="92"/>
      <c r="D53" s="83"/>
      <c r="E53" s="84"/>
      <c r="F53" s="83"/>
      <c r="G53" s="83"/>
      <c r="H53" s="83"/>
      <c r="I53" s="83"/>
      <c r="J53" s="83"/>
      <c r="K53" s="83"/>
      <c r="L53" s="83"/>
    </row>
    <row r="54" spans="2:12" s="85" customFormat="1" ht="12.75">
      <c r="B54" s="84" t="s">
        <v>206</v>
      </c>
      <c r="C54" s="94"/>
      <c r="D54" s="83"/>
      <c r="E54" s="83"/>
      <c r="F54" s="83"/>
      <c r="G54" s="83"/>
      <c r="H54" s="83"/>
      <c r="I54" s="83"/>
      <c r="J54" s="83"/>
      <c r="K54" s="83"/>
      <c r="L54" s="83"/>
    </row>
    <row r="55" spans="2:12" s="85" customFormat="1" ht="12.75">
      <c r="B55" s="83"/>
      <c r="C55" s="93" t="s">
        <v>209</v>
      </c>
      <c r="D55" s="83"/>
      <c r="E55" s="83"/>
      <c r="F55" s="83"/>
      <c r="G55" s="83"/>
      <c r="H55" s="83"/>
      <c r="I55" s="83"/>
      <c r="J55" s="83"/>
      <c r="K55" s="83"/>
      <c r="L55" s="83"/>
    </row>
    <row r="56" spans="2:12" s="85" customFormat="1" ht="12.75">
      <c r="B56" s="83"/>
      <c r="C56" s="94"/>
      <c r="D56" s="98" t="s">
        <v>175</v>
      </c>
      <c r="E56" s="100"/>
      <c r="F56" s="100"/>
      <c r="G56" s="100"/>
      <c r="H56" s="100"/>
      <c r="I56" s="100"/>
      <c r="J56" s="100"/>
      <c r="K56" s="100"/>
      <c r="L56" s="83"/>
    </row>
    <row r="57" spans="2:12" s="85" customFormat="1">
      <c r="B57" s="83"/>
      <c r="C57" s="96"/>
      <c r="D57" s="100"/>
      <c r="E57" s="100"/>
      <c r="F57" s="100"/>
      <c r="G57" s="100"/>
      <c r="H57" s="100"/>
      <c r="I57" s="100"/>
      <c r="J57" s="100"/>
      <c r="K57" s="100"/>
      <c r="L57" s="83"/>
    </row>
    <row r="58" spans="2:12" s="85" customFormat="1" ht="12.75">
      <c r="B58" s="83"/>
      <c r="C58" s="95" t="s">
        <v>176</v>
      </c>
      <c r="E58" s="83"/>
      <c r="F58" s="83"/>
      <c r="G58" s="83"/>
      <c r="H58" s="83"/>
      <c r="I58" s="83"/>
      <c r="J58" s="83"/>
      <c r="K58" s="86"/>
      <c r="L58" s="83"/>
    </row>
    <row r="59" spans="2:12" s="85" customFormat="1" ht="12.75">
      <c r="B59" s="83"/>
      <c r="C59" s="93" t="s">
        <v>208</v>
      </c>
      <c r="D59" s="83"/>
      <c r="E59" s="83"/>
      <c r="F59" s="83"/>
      <c r="G59" s="83"/>
      <c r="H59" s="83"/>
      <c r="I59" s="83"/>
      <c r="J59" s="83"/>
      <c r="K59" s="83"/>
      <c r="L59" s="83"/>
    </row>
    <row r="60" spans="2:12" s="85" customFormat="1" ht="12.75">
      <c r="B60" s="83"/>
      <c r="C60" s="94"/>
      <c r="D60" s="98" t="s">
        <v>225</v>
      </c>
      <c r="E60" s="100"/>
      <c r="F60" s="100"/>
      <c r="G60" s="100"/>
      <c r="H60" s="100"/>
      <c r="I60" s="100"/>
      <c r="J60" s="100"/>
      <c r="K60" s="100"/>
      <c r="L60" s="83"/>
    </row>
    <row r="61" spans="2:12" s="85" customFormat="1" ht="12.75">
      <c r="B61" s="83"/>
      <c r="C61" s="93"/>
      <c r="D61" s="100"/>
      <c r="E61" s="100"/>
      <c r="F61" s="100"/>
      <c r="G61" s="100"/>
      <c r="H61" s="100"/>
      <c r="I61" s="100"/>
      <c r="J61" s="100"/>
      <c r="K61" s="100"/>
      <c r="L61" s="83"/>
    </row>
    <row r="62" spans="2:12" s="85" customFormat="1" ht="12.75">
      <c r="B62" s="83"/>
      <c r="C62" s="95" t="s">
        <v>177</v>
      </c>
      <c r="E62" s="83"/>
      <c r="F62" s="83"/>
      <c r="G62" s="83"/>
      <c r="H62" s="83"/>
      <c r="I62" s="83"/>
      <c r="J62" s="83"/>
      <c r="K62" s="83"/>
      <c r="L62" s="83"/>
    </row>
    <row r="63" spans="2:12" s="85" customFormat="1" ht="12.75">
      <c r="B63" s="83"/>
      <c r="C63" s="94"/>
      <c r="D63" s="84" t="s">
        <v>219</v>
      </c>
      <c r="E63" s="83"/>
      <c r="F63" s="83"/>
      <c r="G63" s="83"/>
      <c r="H63" s="83"/>
      <c r="I63" s="83"/>
      <c r="J63" s="83"/>
      <c r="K63" s="83"/>
      <c r="L63" s="83"/>
    </row>
    <row r="64" spans="2:12" s="85" customFormat="1" ht="12.75">
      <c r="B64" s="83"/>
      <c r="C64" s="94"/>
      <c r="D64" s="98" t="s">
        <v>220</v>
      </c>
      <c r="E64" s="100"/>
      <c r="F64" s="100"/>
      <c r="G64" s="100"/>
      <c r="H64" s="100"/>
      <c r="I64" s="100"/>
      <c r="J64" s="100"/>
      <c r="K64" s="100"/>
      <c r="L64" s="83"/>
    </row>
    <row r="65" spans="2:12" s="85" customFormat="1" ht="12.75">
      <c r="B65" s="83"/>
      <c r="C65" s="93"/>
      <c r="D65" s="100"/>
      <c r="E65" s="100"/>
      <c r="F65" s="100"/>
      <c r="G65" s="100"/>
      <c r="H65" s="100"/>
      <c r="I65" s="100"/>
      <c r="J65" s="100"/>
      <c r="K65" s="100"/>
      <c r="L65" s="83"/>
    </row>
    <row r="66" spans="2:12" s="85" customFormat="1" ht="12.75">
      <c r="B66" s="83"/>
      <c r="C66" s="93" t="s">
        <v>207</v>
      </c>
      <c r="D66" s="83"/>
      <c r="E66" s="83"/>
      <c r="F66" s="83"/>
      <c r="G66" s="83"/>
      <c r="H66" s="83"/>
      <c r="I66" s="83"/>
      <c r="J66" s="83"/>
      <c r="K66" s="83"/>
      <c r="L66" s="83"/>
    </row>
    <row r="67" spans="2:12" s="85" customFormat="1" ht="12.75">
      <c r="B67" s="83"/>
      <c r="C67" s="94"/>
      <c r="D67" s="98" t="s">
        <v>178</v>
      </c>
      <c r="E67" s="100"/>
      <c r="F67" s="100"/>
      <c r="G67" s="100"/>
      <c r="H67" s="100"/>
      <c r="I67" s="100"/>
      <c r="J67" s="100"/>
      <c r="K67" s="100"/>
      <c r="L67" s="83"/>
    </row>
    <row r="68" spans="2:12" s="85" customFormat="1" ht="12.75">
      <c r="B68" s="83"/>
      <c r="C68" s="94"/>
      <c r="D68" s="100"/>
      <c r="E68" s="100"/>
      <c r="F68" s="100"/>
      <c r="G68" s="100"/>
      <c r="H68" s="100"/>
      <c r="I68" s="100"/>
      <c r="J68" s="100"/>
      <c r="K68" s="100"/>
      <c r="L68" s="83"/>
    </row>
    <row r="69" spans="2:12" s="85" customFormat="1" ht="12.75">
      <c r="B69" s="83"/>
      <c r="C69" s="95" t="s">
        <v>179</v>
      </c>
      <c r="E69" s="83"/>
      <c r="F69" s="83"/>
      <c r="G69" s="83"/>
      <c r="H69" s="83"/>
      <c r="I69" s="83"/>
      <c r="J69" s="83"/>
      <c r="K69" s="83"/>
      <c r="L69" s="83"/>
    </row>
    <row r="70" spans="2:12" s="85" customFormat="1" ht="12.75">
      <c r="B70" s="83"/>
      <c r="C70" s="93" t="s">
        <v>210</v>
      </c>
      <c r="D70" s="83"/>
      <c r="E70" s="83"/>
      <c r="F70" s="83"/>
      <c r="G70" s="83"/>
      <c r="H70" s="83"/>
      <c r="I70" s="83"/>
      <c r="J70" s="83"/>
      <c r="K70" s="83"/>
      <c r="L70" s="83"/>
    </row>
    <row r="71" spans="2:12" s="85" customFormat="1" ht="12.75">
      <c r="B71" s="83"/>
      <c r="C71" s="94"/>
      <c r="D71" s="98" t="s">
        <v>180</v>
      </c>
      <c r="E71" s="100"/>
      <c r="F71" s="100"/>
      <c r="G71" s="100"/>
      <c r="H71" s="100"/>
      <c r="I71" s="100"/>
      <c r="J71" s="100"/>
      <c r="K71" s="100"/>
      <c r="L71" s="83"/>
    </row>
    <row r="72" spans="2:12" s="85" customFormat="1" ht="12.75">
      <c r="B72" s="83"/>
      <c r="C72" s="94"/>
      <c r="D72" s="100"/>
      <c r="E72" s="100"/>
      <c r="F72" s="100"/>
      <c r="G72" s="100"/>
      <c r="H72" s="100"/>
      <c r="I72" s="100"/>
      <c r="J72" s="100"/>
      <c r="K72" s="100"/>
      <c r="L72" s="83"/>
    </row>
    <row r="73" spans="2:12" s="85" customFormat="1" ht="12.75">
      <c r="B73" s="83"/>
      <c r="C73" s="95" t="s">
        <v>181</v>
      </c>
      <c r="E73" s="83"/>
      <c r="F73" s="83"/>
      <c r="G73" s="83"/>
      <c r="H73" s="83"/>
      <c r="I73" s="83"/>
      <c r="J73" s="83"/>
      <c r="K73" s="83"/>
      <c r="L73" s="83"/>
    </row>
    <row r="74" spans="2:12" s="85" customFormat="1" ht="12.75">
      <c r="B74" s="83"/>
      <c r="C74" s="92"/>
      <c r="D74" s="83"/>
      <c r="E74" s="84"/>
      <c r="F74" s="83"/>
      <c r="G74" s="83"/>
      <c r="H74" s="83"/>
      <c r="I74" s="83"/>
      <c r="J74" s="83"/>
      <c r="K74" s="83"/>
      <c r="L74" s="83"/>
    </row>
    <row r="75" spans="2:12" s="85" customFormat="1" ht="12.75">
      <c r="B75" s="83"/>
      <c r="C75" s="92"/>
      <c r="D75" s="83"/>
      <c r="E75" s="84"/>
      <c r="F75" s="83"/>
      <c r="G75" s="83"/>
      <c r="H75" s="83"/>
      <c r="I75" s="83"/>
      <c r="J75" s="83"/>
      <c r="K75" s="83"/>
      <c r="L75" s="83"/>
    </row>
    <row r="76" spans="2:12" s="85" customFormat="1" ht="12.75">
      <c r="B76" s="83"/>
      <c r="C76" s="92"/>
      <c r="D76" s="83"/>
      <c r="E76" s="84"/>
      <c r="F76" s="83"/>
      <c r="G76" s="83"/>
      <c r="H76" s="83"/>
      <c r="I76" s="83"/>
      <c r="J76" s="83"/>
      <c r="K76" s="83"/>
      <c r="L76" s="83"/>
    </row>
    <row r="77" spans="2:12" s="85" customFormat="1" ht="12.75">
      <c r="B77" s="83"/>
      <c r="C77" s="92"/>
      <c r="D77" s="83"/>
      <c r="E77" s="84"/>
      <c r="F77" s="83"/>
      <c r="G77" s="83"/>
      <c r="H77" s="83"/>
      <c r="I77" s="83"/>
      <c r="J77" s="83"/>
      <c r="K77" s="83"/>
      <c r="L77" s="83"/>
    </row>
    <row r="78" spans="2:12" s="85" customFormat="1" ht="12.75">
      <c r="B78" s="83"/>
      <c r="C78" s="92"/>
      <c r="D78" s="83"/>
      <c r="E78" s="84"/>
      <c r="F78" s="83"/>
      <c r="G78" s="83"/>
      <c r="H78" s="83"/>
      <c r="I78" s="83"/>
      <c r="J78" s="83"/>
      <c r="K78" s="83"/>
      <c r="L78" s="83"/>
    </row>
    <row r="79" spans="2:12" s="85" customFormat="1" ht="12.75">
      <c r="B79" s="84" t="s">
        <v>211</v>
      </c>
      <c r="C79" s="94"/>
      <c r="D79" s="83"/>
      <c r="F79" s="83"/>
      <c r="G79" s="83"/>
      <c r="H79" s="83"/>
      <c r="I79" s="83"/>
      <c r="J79" s="83"/>
      <c r="K79" s="83"/>
      <c r="L79" s="83"/>
    </row>
    <row r="80" spans="2:12" s="85" customFormat="1" ht="12.75" customHeight="1">
      <c r="B80" s="83"/>
      <c r="C80" s="98" t="s">
        <v>182</v>
      </c>
      <c r="D80" s="99"/>
      <c r="E80" s="99"/>
      <c r="F80" s="99"/>
      <c r="G80" s="99"/>
      <c r="H80" s="99"/>
      <c r="I80" s="99"/>
      <c r="J80" s="99"/>
      <c r="K80" s="99"/>
      <c r="L80" s="83"/>
    </row>
    <row r="81" spans="2:12" s="85" customFormat="1" ht="12.75" customHeight="1">
      <c r="B81" s="83"/>
      <c r="C81" s="99"/>
      <c r="D81" s="99"/>
      <c r="E81" s="99"/>
      <c r="F81" s="99"/>
      <c r="G81" s="99"/>
      <c r="H81" s="99"/>
      <c r="I81" s="99"/>
      <c r="J81" s="99"/>
      <c r="K81" s="99"/>
      <c r="L81" s="83"/>
    </row>
    <row r="82" spans="2:12" s="85" customFormat="1" ht="12.75">
      <c r="B82" s="83"/>
      <c r="C82" s="92"/>
      <c r="D82" s="84"/>
      <c r="F82" s="83"/>
      <c r="G82" s="83"/>
      <c r="H82" s="83"/>
      <c r="I82" s="83"/>
      <c r="J82" s="83"/>
      <c r="K82" s="83"/>
      <c r="L82" s="83"/>
    </row>
    <row r="83" spans="2:12" s="85" customFormat="1" ht="12.75">
      <c r="B83" s="83"/>
      <c r="C83" s="92"/>
      <c r="D83" s="83"/>
      <c r="E83" s="84"/>
      <c r="F83" s="83"/>
      <c r="G83" s="83"/>
      <c r="H83" s="83"/>
      <c r="I83" s="83"/>
      <c r="J83" s="83"/>
      <c r="K83" s="83"/>
      <c r="L83" s="83"/>
    </row>
    <row r="84" spans="2:12" s="85" customFormat="1" ht="12.75">
      <c r="B84" s="84" t="s">
        <v>212</v>
      </c>
      <c r="C84" s="94"/>
      <c r="D84" s="83"/>
      <c r="F84" s="83"/>
      <c r="G84" s="83"/>
      <c r="H84" s="83"/>
      <c r="I84" s="83"/>
      <c r="J84" s="83"/>
      <c r="K84" s="83"/>
      <c r="L84" s="83"/>
    </row>
    <row r="85" spans="2:12" s="85" customFormat="1" ht="12.75" customHeight="1">
      <c r="B85" s="83"/>
      <c r="C85" s="98" t="s">
        <v>183</v>
      </c>
      <c r="D85" s="99"/>
      <c r="E85" s="99"/>
      <c r="F85" s="99"/>
      <c r="G85" s="99"/>
      <c r="H85" s="99"/>
      <c r="I85" s="99"/>
      <c r="J85" s="99"/>
      <c r="K85" s="99"/>
      <c r="L85" s="83"/>
    </row>
    <row r="86" spans="2:12" s="85" customFormat="1" ht="12.75" customHeight="1">
      <c r="B86" s="83"/>
      <c r="C86" s="99"/>
      <c r="D86" s="99"/>
      <c r="E86" s="99"/>
      <c r="F86" s="99"/>
      <c r="G86" s="99"/>
      <c r="H86" s="99"/>
      <c r="I86" s="99"/>
      <c r="J86" s="99"/>
      <c r="K86" s="99"/>
      <c r="L86" s="83"/>
    </row>
    <row r="87" spans="2:12" s="85" customFormat="1" ht="12.75">
      <c r="B87" s="83"/>
      <c r="C87" s="92"/>
      <c r="D87" s="83"/>
      <c r="E87" s="84"/>
      <c r="F87" s="83"/>
      <c r="G87" s="83"/>
      <c r="H87" s="83"/>
      <c r="I87" s="83"/>
      <c r="J87" s="83"/>
      <c r="K87" s="83"/>
      <c r="L87" s="83"/>
    </row>
    <row r="88" spans="2:12" s="85" customFormat="1" ht="12.75">
      <c r="B88" s="83"/>
      <c r="C88" s="92"/>
      <c r="D88" s="83"/>
      <c r="E88" s="84"/>
      <c r="F88" s="83"/>
      <c r="G88" s="83"/>
      <c r="H88" s="83"/>
      <c r="I88" s="83"/>
      <c r="J88" s="83"/>
      <c r="K88" s="83"/>
      <c r="L88" s="83"/>
    </row>
    <row r="89" spans="2:12" s="85" customFormat="1" ht="12.75">
      <c r="B89" s="83"/>
      <c r="C89" s="92"/>
      <c r="D89" s="83"/>
      <c r="E89" s="84"/>
      <c r="F89" s="83"/>
      <c r="G89" s="83"/>
      <c r="H89" s="83"/>
      <c r="I89" s="83"/>
      <c r="J89" s="83"/>
      <c r="K89" s="83"/>
      <c r="L89" s="83"/>
    </row>
    <row r="90" spans="2:12" s="85" customFormat="1" ht="12.75">
      <c r="B90" s="84" t="s">
        <v>213</v>
      </c>
      <c r="C90" s="94"/>
      <c r="D90" s="83"/>
      <c r="F90" s="83"/>
      <c r="G90" s="83"/>
      <c r="H90" s="83"/>
      <c r="I90" s="83"/>
      <c r="J90" s="83"/>
      <c r="K90" s="83"/>
      <c r="L90" s="83"/>
    </row>
    <row r="91" spans="2:12" s="85" customFormat="1" ht="12.75">
      <c r="B91" s="83"/>
      <c r="C91" s="93" t="s">
        <v>184</v>
      </c>
      <c r="F91" s="83"/>
      <c r="G91" s="83"/>
      <c r="H91" s="83"/>
      <c r="I91" s="83"/>
      <c r="J91" s="83"/>
      <c r="K91" s="83"/>
      <c r="L91" s="83"/>
    </row>
    <row r="92" spans="2:12" s="85" customFormat="1" ht="12.75">
      <c r="B92" s="83"/>
      <c r="C92" s="98" t="s">
        <v>185</v>
      </c>
      <c r="D92" s="100"/>
      <c r="E92" s="100"/>
      <c r="F92" s="100"/>
      <c r="G92" s="100"/>
      <c r="H92" s="100"/>
      <c r="I92" s="100"/>
      <c r="J92" s="100"/>
      <c r="K92" s="100"/>
      <c r="L92" s="83"/>
    </row>
    <row r="93" spans="2:12" s="85" customFormat="1" ht="12.75">
      <c r="B93" s="83"/>
      <c r="C93" s="100"/>
      <c r="D93" s="100"/>
      <c r="E93" s="100"/>
      <c r="F93" s="100"/>
      <c r="G93" s="100"/>
      <c r="H93" s="100"/>
      <c r="I93" s="100"/>
      <c r="J93" s="100"/>
      <c r="K93" s="100"/>
      <c r="L93" s="83"/>
    </row>
    <row r="94" spans="2:12" s="85" customFormat="1" ht="12.75">
      <c r="B94" s="83"/>
      <c r="C94" s="95" t="s">
        <v>186</v>
      </c>
      <c r="F94" s="83"/>
      <c r="G94" s="83"/>
      <c r="H94" s="83"/>
      <c r="I94" s="83"/>
      <c r="J94" s="83"/>
      <c r="K94" s="83"/>
      <c r="L94" s="83"/>
    </row>
    <row r="95" spans="2:12" s="85" customFormat="1" ht="12.75">
      <c r="B95" s="83"/>
      <c r="C95" s="93" t="s">
        <v>198</v>
      </c>
      <c r="D95" s="83"/>
      <c r="F95" s="83"/>
      <c r="G95" s="83"/>
      <c r="H95" s="83"/>
      <c r="I95" s="83"/>
      <c r="J95" s="83"/>
      <c r="K95" s="83"/>
      <c r="L95" s="83"/>
    </row>
    <row r="96" spans="2:12" s="85" customFormat="1" ht="12.75">
      <c r="B96" s="83"/>
      <c r="C96" s="95" t="s">
        <v>187</v>
      </c>
      <c r="F96" s="83"/>
      <c r="G96" s="83"/>
      <c r="H96" s="83"/>
      <c r="I96" s="83"/>
      <c r="J96" s="83"/>
      <c r="K96" s="83"/>
      <c r="L96" s="83"/>
    </row>
    <row r="97" spans="2:12" s="85" customFormat="1" ht="12.75">
      <c r="B97" s="83"/>
      <c r="C97" s="93" t="s">
        <v>199</v>
      </c>
      <c r="D97" s="83"/>
      <c r="F97" s="83"/>
      <c r="G97" s="83"/>
      <c r="H97" s="83"/>
      <c r="I97" s="83"/>
      <c r="J97" s="83"/>
      <c r="K97" s="83"/>
      <c r="L97" s="83"/>
    </row>
    <row r="98" spans="2:12" s="85" customFormat="1" ht="12.75">
      <c r="B98" s="83"/>
      <c r="C98" s="95" t="s">
        <v>188</v>
      </c>
      <c r="F98" s="83"/>
      <c r="G98" s="83"/>
      <c r="H98" s="83"/>
      <c r="I98" s="83"/>
      <c r="J98" s="83"/>
      <c r="K98" s="83"/>
      <c r="L98" s="83"/>
    </row>
    <row r="99" spans="2:12" s="85" customFormat="1">
      <c r="B99" s="83"/>
      <c r="C99" s="98" t="s">
        <v>223</v>
      </c>
      <c r="D99" s="100"/>
      <c r="E99" s="100"/>
      <c r="F99" s="100"/>
      <c r="G99" s="100"/>
      <c r="H99" s="100"/>
      <c r="I99" s="100"/>
      <c r="J99" s="100"/>
      <c r="K99" s="100"/>
      <c r="L99" s="83"/>
    </row>
    <row r="100" spans="2:12" s="85" customFormat="1" ht="12.75">
      <c r="B100" s="83"/>
      <c r="C100" s="98" t="s">
        <v>224</v>
      </c>
      <c r="D100" s="100"/>
      <c r="E100" s="100"/>
      <c r="F100" s="100"/>
      <c r="G100" s="100"/>
      <c r="H100" s="100"/>
      <c r="I100" s="100"/>
      <c r="J100" s="100"/>
      <c r="K100" s="100"/>
      <c r="L100" s="83"/>
    </row>
    <row r="101" spans="2:12" s="85" customFormat="1" ht="12.75">
      <c r="B101" s="83"/>
      <c r="C101" s="100"/>
      <c r="D101" s="100"/>
      <c r="E101" s="100"/>
      <c r="F101" s="100"/>
      <c r="G101" s="100"/>
      <c r="H101" s="100"/>
      <c r="I101" s="100"/>
      <c r="J101" s="100"/>
      <c r="K101" s="100"/>
      <c r="L101" s="83"/>
    </row>
    <row r="102" spans="2:12" s="85" customFormat="1" ht="12.75">
      <c r="B102" s="83"/>
      <c r="C102" s="95" t="s">
        <v>189</v>
      </c>
      <c r="F102" s="83"/>
      <c r="G102" s="83"/>
      <c r="H102" s="83"/>
      <c r="I102" s="83"/>
      <c r="J102" s="83"/>
      <c r="K102" s="83"/>
      <c r="L102" s="83"/>
    </row>
    <row r="103" spans="2:12" s="85" customFormat="1" ht="12.75">
      <c r="B103" s="83"/>
      <c r="C103" s="92"/>
      <c r="D103" s="83"/>
      <c r="E103" s="84"/>
      <c r="F103" s="83"/>
      <c r="G103" s="83"/>
      <c r="H103" s="83"/>
      <c r="I103" s="83"/>
      <c r="J103" s="83"/>
      <c r="K103" s="83"/>
      <c r="L103" s="83"/>
    </row>
    <row r="104" spans="2:12" s="85" customFormat="1" ht="12.75">
      <c r="B104" s="83"/>
      <c r="C104" s="92"/>
      <c r="D104" s="83"/>
      <c r="E104" s="84"/>
      <c r="F104" s="83"/>
      <c r="G104" s="83"/>
      <c r="H104" s="83"/>
      <c r="I104" s="83"/>
      <c r="J104" s="83"/>
      <c r="K104" s="83"/>
      <c r="L104" s="83"/>
    </row>
    <row r="105" spans="2:12" s="85" customFormat="1" ht="12.75">
      <c r="B105" s="83"/>
      <c r="C105" s="92"/>
      <c r="D105" s="83"/>
      <c r="E105" s="84"/>
      <c r="F105" s="83"/>
      <c r="G105" s="83"/>
      <c r="H105" s="83"/>
      <c r="I105" s="83"/>
      <c r="J105" s="83"/>
      <c r="K105" s="83"/>
      <c r="L105" s="83"/>
    </row>
    <row r="106" spans="2:12" s="85" customFormat="1" ht="12.75">
      <c r="B106" s="83"/>
      <c r="C106" s="92"/>
      <c r="D106" s="83"/>
      <c r="E106" s="84"/>
      <c r="F106" s="83"/>
      <c r="G106" s="83"/>
      <c r="H106" s="83"/>
      <c r="I106" s="83"/>
      <c r="J106" s="83"/>
      <c r="K106" s="83"/>
      <c r="L106" s="83"/>
    </row>
    <row r="107" spans="2:12" s="85" customFormat="1" ht="12.75">
      <c r="B107" s="83"/>
      <c r="C107" s="92"/>
      <c r="D107" s="83"/>
      <c r="E107" s="84"/>
      <c r="F107" s="83"/>
      <c r="G107" s="83"/>
      <c r="H107" s="83"/>
      <c r="I107" s="83"/>
      <c r="J107" s="83"/>
      <c r="K107" s="83"/>
      <c r="L107" s="83"/>
    </row>
    <row r="108" spans="2:12" s="85" customFormat="1" ht="12.75">
      <c r="B108" s="83"/>
      <c r="C108" s="92"/>
      <c r="D108" s="83"/>
      <c r="E108" s="84"/>
      <c r="F108" s="83"/>
      <c r="G108" s="83"/>
      <c r="H108" s="83"/>
      <c r="I108" s="83"/>
      <c r="J108" s="83"/>
      <c r="K108" s="83"/>
      <c r="L108" s="83"/>
    </row>
    <row r="109" spans="2:12" s="85" customFormat="1" ht="12.75">
      <c r="B109" s="83"/>
      <c r="C109" s="92"/>
      <c r="D109" s="83"/>
      <c r="E109" s="84"/>
      <c r="F109" s="83"/>
      <c r="G109" s="83"/>
      <c r="H109" s="83"/>
      <c r="I109" s="83"/>
      <c r="J109" s="83"/>
      <c r="K109" s="83"/>
      <c r="L109" s="83"/>
    </row>
    <row r="110" spans="2:12" s="85" customFormat="1" ht="12.75">
      <c r="B110" s="84" t="s">
        <v>216</v>
      </c>
      <c r="C110" s="94"/>
      <c r="F110" s="83"/>
      <c r="G110" s="83"/>
      <c r="H110" s="83"/>
      <c r="I110" s="83"/>
      <c r="J110" s="83"/>
      <c r="K110" s="83"/>
      <c r="L110" s="83"/>
    </row>
    <row r="111" spans="2:12" s="85" customFormat="1" ht="12.75" customHeight="1">
      <c r="B111" s="83"/>
      <c r="C111" s="98" t="s">
        <v>221</v>
      </c>
      <c r="D111" s="99"/>
      <c r="E111" s="99"/>
      <c r="F111" s="99"/>
      <c r="G111" s="99"/>
      <c r="H111" s="99"/>
      <c r="I111" s="99"/>
      <c r="J111" s="99"/>
      <c r="K111" s="99"/>
      <c r="L111" s="83"/>
    </row>
    <row r="112" spans="2:12" s="85" customFormat="1" ht="12.75" customHeight="1">
      <c r="B112" s="83"/>
      <c r="C112" s="98" t="s">
        <v>222</v>
      </c>
      <c r="D112" s="99"/>
      <c r="E112" s="99"/>
      <c r="F112" s="99"/>
      <c r="G112" s="99"/>
      <c r="H112" s="99"/>
      <c r="I112" s="99"/>
      <c r="J112" s="99"/>
      <c r="K112" s="99"/>
      <c r="L112" s="83"/>
    </row>
    <row r="113" spans="2:12" s="85" customFormat="1" ht="12.75" customHeight="1">
      <c r="B113" s="83"/>
      <c r="C113" s="99"/>
      <c r="D113" s="99"/>
      <c r="E113" s="99"/>
      <c r="F113" s="99"/>
      <c r="G113" s="99"/>
      <c r="H113" s="99"/>
      <c r="I113" s="99"/>
      <c r="J113" s="99"/>
      <c r="K113" s="99"/>
      <c r="L113" s="83"/>
    </row>
    <row r="114" spans="2:12" s="85" customFormat="1" ht="12.75">
      <c r="B114" s="83"/>
      <c r="C114" s="95" t="s">
        <v>190</v>
      </c>
      <c r="F114" s="83"/>
      <c r="G114" s="83"/>
      <c r="H114" s="83"/>
      <c r="I114" s="83"/>
      <c r="J114" s="83"/>
      <c r="K114" s="83"/>
      <c r="L114" s="83"/>
    </row>
    <row r="115" spans="2:12" s="85" customFormat="1" ht="12.75">
      <c r="B115" s="83"/>
      <c r="C115" s="92"/>
      <c r="D115" s="83"/>
      <c r="E115" s="84"/>
      <c r="F115" s="83"/>
      <c r="G115" s="83"/>
      <c r="H115" s="83"/>
      <c r="I115" s="83"/>
      <c r="J115" s="83"/>
      <c r="K115" s="83"/>
      <c r="L115" s="83"/>
    </row>
    <row r="116" spans="2:12" s="85" customFormat="1" ht="12.75">
      <c r="B116" s="83"/>
      <c r="C116" s="92"/>
      <c r="D116" s="83"/>
      <c r="E116" s="84"/>
      <c r="F116" s="83"/>
      <c r="G116" s="83"/>
      <c r="H116" s="83"/>
      <c r="I116" s="83"/>
      <c r="J116" s="83"/>
      <c r="K116" s="83"/>
      <c r="L116" s="83"/>
    </row>
    <row r="117" spans="2:12" s="85" customFormat="1" ht="12.75">
      <c r="B117" s="83"/>
      <c r="C117" s="92"/>
      <c r="D117" s="83"/>
      <c r="E117" s="84"/>
      <c r="F117" s="83"/>
      <c r="G117" s="83"/>
      <c r="H117" s="83"/>
      <c r="I117" s="83"/>
      <c r="J117" s="83"/>
      <c r="K117" s="83"/>
      <c r="L117" s="83"/>
    </row>
    <row r="118" spans="2:12" s="85" customFormat="1" ht="12.75">
      <c r="B118" s="89" t="s">
        <v>214</v>
      </c>
      <c r="C118" s="92"/>
      <c r="D118" s="83"/>
      <c r="F118" s="83"/>
      <c r="G118" s="83"/>
      <c r="H118" s="83"/>
      <c r="I118" s="83"/>
      <c r="J118" s="83"/>
      <c r="K118" s="83"/>
      <c r="L118" s="83"/>
    </row>
    <row r="119" spans="2:12" s="85" customFormat="1" ht="12.75">
      <c r="B119" s="83"/>
      <c r="C119" s="93" t="s">
        <v>200</v>
      </c>
      <c r="D119" s="83"/>
      <c r="F119" s="83"/>
      <c r="G119" s="83"/>
      <c r="H119" s="83"/>
      <c r="I119" s="83"/>
      <c r="J119" s="83"/>
      <c r="K119" s="83"/>
      <c r="L119" s="83"/>
    </row>
    <row r="120" spans="2:12" s="85" customFormat="1" ht="12.75">
      <c r="B120" s="83"/>
      <c r="C120" s="98" t="s">
        <v>201</v>
      </c>
      <c r="D120" s="100"/>
      <c r="E120" s="100"/>
      <c r="F120" s="100"/>
      <c r="G120" s="100"/>
      <c r="H120" s="100"/>
      <c r="I120" s="100"/>
      <c r="J120" s="100"/>
      <c r="K120" s="100"/>
      <c r="L120" s="83"/>
    </row>
    <row r="121" spans="2:12" s="85" customFormat="1" ht="12.75">
      <c r="B121" s="83"/>
      <c r="C121" s="100"/>
      <c r="D121" s="100"/>
      <c r="E121" s="100"/>
      <c r="F121" s="100"/>
      <c r="G121" s="100"/>
      <c r="H121" s="100"/>
      <c r="I121" s="100"/>
      <c r="J121" s="100"/>
      <c r="K121" s="100"/>
      <c r="L121" s="83"/>
    </row>
    <row r="122" spans="2:12" s="85" customFormat="1" ht="12.75">
      <c r="B122" s="83"/>
      <c r="C122" s="100"/>
      <c r="D122" s="100"/>
      <c r="E122" s="100"/>
      <c r="F122" s="100"/>
      <c r="G122" s="100"/>
      <c r="H122" s="100"/>
      <c r="I122" s="100"/>
      <c r="J122" s="100"/>
      <c r="K122" s="100"/>
      <c r="L122" s="83"/>
    </row>
    <row r="123" spans="2:12" s="85" customFormat="1" ht="12.75">
      <c r="B123" s="83"/>
      <c r="C123" s="93"/>
      <c r="D123" s="83"/>
      <c r="F123" s="83"/>
      <c r="G123" s="83"/>
      <c r="H123" s="83"/>
      <c r="I123" s="83"/>
      <c r="J123" s="83"/>
      <c r="K123" s="83"/>
      <c r="L123" s="83"/>
    </row>
    <row r="124" spans="2:12" s="85" customFormat="1" ht="12.75">
      <c r="B124" s="83"/>
      <c r="C124" s="92"/>
      <c r="D124" s="83"/>
      <c r="E124" s="84"/>
      <c r="F124" s="83"/>
      <c r="G124" s="83"/>
      <c r="H124" s="83"/>
      <c r="I124" s="83"/>
      <c r="J124" s="83"/>
      <c r="K124" s="83"/>
      <c r="L124" s="83"/>
    </row>
    <row r="125" spans="2:12" s="85" customFormat="1" ht="12.75">
      <c r="B125" s="83"/>
      <c r="C125" s="92"/>
      <c r="D125" s="83"/>
      <c r="E125" s="84"/>
      <c r="F125" s="83"/>
      <c r="G125" s="83"/>
      <c r="H125" s="83"/>
      <c r="I125" s="83"/>
      <c r="J125" s="83"/>
      <c r="K125" s="83"/>
      <c r="L125" s="83"/>
    </row>
    <row r="126" spans="2:12" s="85" customFormat="1" ht="12.75">
      <c r="B126" s="83"/>
      <c r="C126" s="92"/>
      <c r="D126" s="83"/>
      <c r="E126" s="84"/>
      <c r="F126" s="83"/>
      <c r="G126" s="83"/>
      <c r="H126" s="83"/>
      <c r="I126" s="83"/>
      <c r="J126" s="83"/>
      <c r="K126" s="83"/>
      <c r="L126" s="83"/>
    </row>
    <row r="127" spans="2:12" s="85" customFormat="1" ht="12.75">
      <c r="B127" s="83"/>
      <c r="C127" s="92"/>
      <c r="D127" s="83"/>
      <c r="E127" s="84"/>
      <c r="F127" s="83"/>
      <c r="G127" s="83"/>
      <c r="H127" s="83"/>
      <c r="I127" s="83"/>
      <c r="J127" s="83"/>
      <c r="K127" s="83"/>
      <c r="L127" s="83"/>
    </row>
    <row r="128" spans="2:12" s="85" customFormat="1" ht="12.75">
      <c r="B128" s="83"/>
      <c r="C128" s="92"/>
      <c r="D128" s="83"/>
      <c r="E128" s="84"/>
      <c r="F128" s="83"/>
      <c r="G128" s="83"/>
      <c r="H128" s="83"/>
      <c r="I128" s="83"/>
      <c r="J128" s="83"/>
      <c r="K128" s="83"/>
      <c r="L128" s="83"/>
    </row>
    <row r="129" spans="2:12" s="85" customFormat="1" ht="12.75">
      <c r="B129" s="83"/>
      <c r="C129" s="92"/>
      <c r="D129" s="83"/>
      <c r="E129" s="84"/>
      <c r="F129" s="83"/>
      <c r="G129" s="83"/>
      <c r="H129" s="83"/>
      <c r="I129" s="83"/>
      <c r="J129" s="83"/>
      <c r="K129" s="83"/>
      <c r="L129" s="83"/>
    </row>
    <row r="130" spans="2:12" s="85" customFormat="1" ht="12.75">
      <c r="B130" s="83"/>
      <c r="C130" s="92"/>
      <c r="D130" s="83"/>
      <c r="E130" s="84"/>
      <c r="F130" s="83"/>
      <c r="G130" s="83"/>
      <c r="H130" s="83"/>
      <c r="I130" s="83"/>
      <c r="J130" s="83"/>
      <c r="K130" s="83"/>
      <c r="L130" s="83"/>
    </row>
    <row r="131" spans="2:12" s="85" customFormat="1" ht="12.75">
      <c r="B131" s="83"/>
      <c r="C131" s="92"/>
      <c r="D131" s="83"/>
      <c r="E131" s="84"/>
      <c r="F131" s="83"/>
      <c r="G131" s="83"/>
      <c r="H131" s="83"/>
      <c r="I131" s="83"/>
      <c r="J131" s="83"/>
      <c r="K131" s="83"/>
      <c r="L131" s="83"/>
    </row>
    <row r="132" spans="2:12" s="85" customFormat="1" ht="12.75">
      <c r="B132" s="83"/>
      <c r="C132" s="92"/>
      <c r="D132" s="83"/>
      <c r="E132" s="84"/>
      <c r="F132" s="83"/>
      <c r="G132" s="83"/>
      <c r="H132" s="83"/>
      <c r="I132" s="83"/>
      <c r="J132" s="83"/>
      <c r="K132" s="83"/>
      <c r="L132" s="83"/>
    </row>
    <row r="133" spans="2:12" s="85" customFormat="1" ht="12.75">
      <c r="B133" s="83"/>
      <c r="C133" s="92"/>
      <c r="D133" s="83"/>
      <c r="E133" s="84"/>
      <c r="F133" s="83"/>
      <c r="G133" s="83"/>
      <c r="H133" s="83"/>
      <c r="I133" s="83"/>
      <c r="J133" s="83"/>
      <c r="K133" s="83"/>
      <c r="L133" s="83"/>
    </row>
    <row r="134" spans="2:12" s="85" customFormat="1" ht="12.75">
      <c r="B134" s="83"/>
      <c r="C134" s="92"/>
      <c r="D134" s="83"/>
      <c r="E134" s="84"/>
      <c r="F134" s="83"/>
      <c r="G134" s="83"/>
      <c r="H134" s="83"/>
      <c r="I134" s="83"/>
      <c r="J134" s="83"/>
      <c r="K134" s="83"/>
      <c r="L134" s="83"/>
    </row>
    <row r="135" spans="2:12" s="85" customFormat="1" ht="12.75">
      <c r="B135" s="83"/>
      <c r="C135" s="92"/>
      <c r="D135" s="83"/>
      <c r="E135" s="84"/>
      <c r="F135" s="83"/>
      <c r="G135" s="83"/>
      <c r="H135" s="83"/>
      <c r="I135" s="83"/>
      <c r="J135" s="83"/>
      <c r="K135" s="83"/>
      <c r="L135" s="83"/>
    </row>
    <row r="136" spans="2:12" s="85" customFormat="1" ht="12.75">
      <c r="B136" s="83"/>
      <c r="C136" s="92"/>
      <c r="D136" s="83"/>
      <c r="E136" s="84"/>
      <c r="F136" s="83"/>
      <c r="G136" s="83"/>
      <c r="H136" s="83"/>
      <c r="I136" s="83"/>
      <c r="J136" s="83"/>
      <c r="K136" s="83"/>
      <c r="L136" s="83"/>
    </row>
    <row r="137" spans="2:12" s="85" customFormat="1" ht="12.75">
      <c r="B137" s="83"/>
      <c r="C137" s="92"/>
      <c r="D137" s="83"/>
      <c r="E137" s="84"/>
      <c r="F137" s="83"/>
      <c r="G137" s="83"/>
      <c r="H137" s="83"/>
      <c r="I137" s="83"/>
      <c r="J137" s="83"/>
      <c r="K137" s="83"/>
      <c r="L137" s="83"/>
    </row>
    <row r="138" spans="2:12" s="85" customFormat="1" ht="12.75">
      <c r="B138" s="83"/>
      <c r="C138" s="92"/>
      <c r="D138" s="83"/>
      <c r="E138" s="84"/>
      <c r="F138" s="83"/>
      <c r="G138" s="83"/>
      <c r="H138" s="83"/>
      <c r="I138" s="83"/>
      <c r="J138" s="83"/>
      <c r="K138" s="83"/>
      <c r="L138" s="83"/>
    </row>
    <row r="139" spans="2:12" s="85" customFormat="1" ht="12.75">
      <c r="B139" s="83"/>
      <c r="C139" s="92"/>
      <c r="D139" s="83"/>
      <c r="E139" s="84"/>
      <c r="F139" s="83"/>
      <c r="G139" s="83"/>
      <c r="H139" s="83"/>
      <c r="I139" s="83"/>
      <c r="J139" s="83"/>
      <c r="K139" s="83"/>
      <c r="L139" s="83"/>
    </row>
    <row r="140" spans="2:12" s="85" customFormat="1" ht="12.75">
      <c r="B140" s="83"/>
      <c r="C140" s="92"/>
      <c r="D140" s="83"/>
      <c r="E140" s="84"/>
      <c r="F140" s="83"/>
      <c r="G140" s="83"/>
      <c r="H140" s="83"/>
      <c r="I140" s="83"/>
      <c r="J140" s="83"/>
      <c r="K140" s="83"/>
      <c r="L140" s="83"/>
    </row>
    <row r="141" spans="2:12" s="85" customFormat="1" ht="12.75">
      <c r="B141" s="83"/>
      <c r="C141" s="92"/>
      <c r="D141" s="83"/>
      <c r="E141" s="84"/>
      <c r="F141" s="83"/>
      <c r="G141" s="83"/>
      <c r="H141" s="83"/>
      <c r="I141" s="83"/>
      <c r="J141" s="83"/>
      <c r="K141" s="83"/>
      <c r="L141" s="83"/>
    </row>
    <row r="142" spans="2:12" s="85" customFormat="1" ht="12.75">
      <c r="B142" s="83"/>
      <c r="C142" s="92"/>
      <c r="D142" s="83"/>
      <c r="E142" s="84"/>
      <c r="F142" s="83"/>
      <c r="G142" s="83"/>
      <c r="H142" s="83"/>
      <c r="I142" s="83"/>
      <c r="J142" s="83"/>
      <c r="K142" s="83"/>
      <c r="L142" s="83"/>
    </row>
    <row r="143" spans="2:12" s="85" customFormat="1" ht="12.75">
      <c r="B143" s="83"/>
      <c r="C143" s="92"/>
      <c r="D143" s="83"/>
      <c r="E143" s="84"/>
      <c r="F143" s="83"/>
      <c r="G143" s="83"/>
      <c r="H143" s="83"/>
      <c r="I143" s="83"/>
      <c r="J143" s="83"/>
      <c r="K143" s="83"/>
      <c r="L143" s="83"/>
    </row>
    <row r="144" spans="2:12" s="85" customFormat="1" ht="12.75">
      <c r="B144" s="83"/>
      <c r="C144" s="92"/>
      <c r="D144" s="83"/>
      <c r="E144" s="84"/>
      <c r="F144" s="83"/>
      <c r="G144" s="83"/>
      <c r="H144" s="83"/>
      <c r="I144" s="83"/>
      <c r="J144" s="83"/>
      <c r="K144" s="83"/>
      <c r="L144" s="83"/>
    </row>
    <row r="145" spans="2:12" s="85" customFormat="1" ht="12.75">
      <c r="B145" s="83"/>
      <c r="C145" s="92"/>
      <c r="D145" s="83"/>
      <c r="E145" s="84"/>
      <c r="F145" s="83"/>
      <c r="G145" s="83"/>
      <c r="H145" s="83"/>
      <c r="I145" s="83"/>
      <c r="J145" s="83"/>
      <c r="K145" s="83"/>
      <c r="L145" s="83"/>
    </row>
    <row r="146" spans="2:12" s="85" customFormat="1" ht="12.75">
      <c r="B146" s="83"/>
      <c r="C146" s="92"/>
      <c r="D146" s="83"/>
      <c r="E146" s="84"/>
      <c r="F146" s="83"/>
      <c r="G146" s="83"/>
      <c r="H146" s="83"/>
      <c r="I146" s="83"/>
      <c r="J146" s="83"/>
      <c r="K146" s="83"/>
      <c r="L146" s="83"/>
    </row>
    <row r="147" spans="2:12" s="85" customFormat="1" ht="12.75">
      <c r="B147" s="83"/>
      <c r="C147" s="92"/>
      <c r="D147" s="83"/>
      <c r="E147" s="84"/>
      <c r="F147" s="83"/>
      <c r="G147" s="83"/>
      <c r="H147" s="83"/>
      <c r="I147" s="83"/>
      <c r="J147" s="83"/>
      <c r="K147" s="83"/>
      <c r="L147" s="83"/>
    </row>
    <row r="148" spans="2:12" s="85" customFormat="1" ht="12.75">
      <c r="B148" s="83"/>
      <c r="C148" s="92"/>
      <c r="D148" s="83"/>
      <c r="E148" s="84"/>
      <c r="F148" s="83"/>
      <c r="G148" s="83"/>
      <c r="H148" s="83"/>
      <c r="I148" s="83"/>
      <c r="J148" s="83"/>
      <c r="K148" s="83"/>
      <c r="L148" s="83"/>
    </row>
    <row r="149" spans="2:12" s="85" customFormat="1" ht="12.75">
      <c r="B149" s="83"/>
      <c r="C149" s="98" t="s">
        <v>215</v>
      </c>
      <c r="D149" s="100"/>
      <c r="E149" s="100"/>
      <c r="F149" s="100"/>
      <c r="G149" s="100"/>
      <c r="H149" s="100"/>
      <c r="I149" s="100"/>
      <c r="J149" s="100"/>
      <c r="K149" s="100"/>
      <c r="L149" s="83"/>
    </row>
    <row r="150" spans="2:12" s="85" customFormat="1" ht="12.75">
      <c r="B150" s="83"/>
      <c r="C150" s="100"/>
      <c r="D150" s="100"/>
      <c r="E150" s="100"/>
      <c r="F150" s="100"/>
      <c r="G150" s="100"/>
      <c r="H150" s="100"/>
      <c r="I150" s="100"/>
      <c r="J150" s="100"/>
      <c r="K150" s="100"/>
      <c r="L150" s="83"/>
    </row>
    <row r="151" spans="2:12" s="85" customFormat="1" ht="12.75">
      <c r="B151" s="83"/>
      <c r="C151" s="95" t="s">
        <v>191</v>
      </c>
      <c r="F151" s="83"/>
      <c r="G151" s="83"/>
      <c r="H151" s="83"/>
      <c r="I151" s="83"/>
      <c r="J151" s="83"/>
      <c r="K151" s="83"/>
      <c r="L151" s="83"/>
    </row>
    <row r="152" spans="2:12" s="85" customFormat="1" ht="12.75">
      <c r="B152" s="83"/>
      <c r="C152" s="94"/>
      <c r="D152" s="83"/>
      <c r="F152" s="83"/>
      <c r="G152" s="83"/>
      <c r="H152" s="83"/>
      <c r="I152" s="83"/>
      <c r="J152" s="83"/>
      <c r="K152" s="83"/>
      <c r="L152" s="83"/>
    </row>
    <row r="153" spans="2:12" s="85" customFormat="1" ht="12.75">
      <c r="B153" s="83"/>
      <c r="C153" s="92"/>
      <c r="D153" s="83"/>
      <c r="E153" s="84"/>
      <c r="F153" s="83"/>
      <c r="G153" s="83"/>
      <c r="H153" s="83"/>
      <c r="I153" s="83"/>
      <c r="J153" s="83"/>
      <c r="K153" s="83"/>
      <c r="L153" s="83"/>
    </row>
    <row r="154" spans="2:12" s="85" customFormat="1" ht="12.75">
      <c r="B154" s="83"/>
      <c r="C154" s="92"/>
      <c r="D154" s="83"/>
      <c r="E154" s="84"/>
      <c r="F154" s="83"/>
      <c r="G154" s="83"/>
      <c r="H154" s="83"/>
      <c r="I154" s="83"/>
      <c r="J154" s="83"/>
      <c r="K154" s="83"/>
      <c r="L154" s="83"/>
    </row>
    <row r="155" spans="2:12" s="85" customFormat="1" ht="12.75">
      <c r="B155" s="83"/>
      <c r="C155" s="92"/>
      <c r="D155" s="83"/>
      <c r="E155" s="84"/>
      <c r="F155" s="83"/>
      <c r="G155" s="83"/>
      <c r="H155" s="83"/>
      <c r="I155" s="83"/>
      <c r="J155" s="83"/>
      <c r="K155" s="83"/>
      <c r="L155" s="83"/>
    </row>
    <row r="156" spans="2:12" s="85" customFormat="1" ht="12.75">
      <c r="B156" s="83"/>
      <c r="C156" s="92"/>
      <c r="D156" s="83"/>
      <c r="E156" s="84"/>
      <c r="F156" s="83"/>
      <c r="G156" s="83"/>
      <c r="H156" s="83"/>
      <c r="I156" s="83"/>
      <c r="J156" s="83"/>
      <c r="K156" s="83"/>
      <c r="L156" s="83"/>
    </row>
    <row r="157" spans="2:12" s="85" customFormat="1" ht="12.75">
      <c r="B157" s="83"/>
      <c r="C157" s="92"/>
      <c r="D157" s="83"/>
      <c r="E157" s="84"/>
      <c r="F157" s="83"/>
      <c r="G157" s="83"/>
      <c r="H157" s="83"/>
      <c r="I157" s="83"/>
      <c r="J157" s="83"/>
      <c r="K157" s="83"/>
      <c r="L157" s="83"/>
    </row>
    <row r="158" spans="2:12" s="85" customFormat="1" ht="12.75">
      <c r="B158" s="83"/>
      <c r="C158" s="92"/>
      <c r="D158" s="83"/>
      <c r="E158" s="84"/>
      <c r="F158" s="83"/>
      <c r="G158" s="83"/>
      <c r="H158" s="83"/>
      <c r="I158" s="83"/>
      <c r="J158" s="83"/>
      <c r="K158" s="83"/>
      <c r="L158" s="83"/>
    </row>
    <row r="159" spans="2:12" s="85" customFormat="1" ht="12.75">
      <c r="B159" s="83"/>
      <c r="C159" s="92"/>
      <c r="D159" s="83"/>
      <c r="E159" s="84"/>
      <c r="F159" s="83"/>
      <c r="G159" s="83"/>
      <c r="H159" s="83"/>
      <c r="I159" s="83"/>
      <c r="J159" s="83"/>
      <c r="K159" s="83"/>
      <c r="L159" s="83"/>
    </row>
    <row r="160" spans="2:12" s="85" customFormat="1" ht="12.75">
      <c r="B160" s="83"/>
      <c r="C160" s="92"/>
      <c r="D160" s="83"/>
      <c r="E160" s="84"/>
      <c r="F160" s="83"/>
      <c r="G160" s="83"/>
      <c r="H160" s="83"/>
      <c r="I160" s="83"/>
      <c r="J160" s="83"/>
      <c r="K160" s="83"/>
      <c r="L160" s="83"/>
    </row>
    <row r="161" spans="2:12" s="85" customFormat="1" ht="12.75">
      <c r="B161" s="83"/>
      <c r="C161" s="92"/>
      <c r="D161" s="83"/>
      <c r="E161" s="84"/>
      <c r="F161" s="83"/>
      <c r="G161" s="83"/>
      <c r="H161" s="83"/>
      <c r="I161" s="83"/>
      <c r="J161" s="83"/>
      <c r="K161" s="83"/>
      <c r="L161" s="83"/>
    </row>
    <row r="162" spans="2:12" s="85" customFormat="1" ht="12.75">
      <c r="B162" s="84" t="s">
        <v>192</v>
      </c>
      <c r="C162" s="93"/>
      <c r="D162" s="83"/>
      <c r="F162" s="83"/>
      <c r="G162" s="83"/>
      <c r="H162" s="83"/>
      <c r="I162" s="83"/>
      <c r="J162" s="83"/>
      <c r="K162" s="83"/>
      <c r="L162" s="83"/>
    </row>
    <row r="163" spans="2:12" s="85" customFormat="1" ht="12.75">
      <c r="B163" s="83"/>
      <c r="C163" s="98" t="s">
        <v>193</v>
      </c>
      <c r="D163" s="100"/>
      <c r="E163" s="100"/>
      <c r="F163" s="100"/>
      <c r="G163" s="100"/>
      <c r="H163" s="100"/>
      <c r="I163" s="100"/>
      <c r="J163" s="100"/>
      <c r="K163" s="100"/>
      <c r="L163" s="83"/>
    </row>
    <row r="164" spans="2:12" s="85" customFormat="1" ht="12.75">
      <c r="B164" s="83"/>
      <c r="C164" s="100"/>
      <c r="D164" s="100"/>
      <c r="E164" s="100"/>
      <c r="F164" s="100"/>
      <c r="G164" s="100"/>
      <c r="H164" s="100"/>
      <c r="I164" s="100"/>
      <c r="J164" s="100"/>
      <c r="K164" s="100"/>
      <c r="L164" s="83"/>
    </row>
    <row r="165" spans="2:12" s="85" customFormat="1" ht="12.75">
      <c r="B165" s="83"/>
      <c r="C165" s="93" t="s">
        <v>194</v>
      </c>
      <c r="D165" s="83"/>
      <c r="F165" s="83"/>
      <c r="G165" s="83"/>
      <c r="H165" s="83"/>
      <c r="I165" s="83"/>
      <c r="J165" s="83"/>
      <c r="K165" s="83"/>
      <c r="L165" s="83"/>
    </row>
    <row r="166" spans="2:12" s="85" customFormat="1" ht="12.75">
      <c r="B166" s="83"/>
      <c r="C166" s="93" t="s">
        <v>195</v>
      </c>
      <c r="D166" s="83"/>
      <c r="F166" s="83"/>
      <c r="G166" s="83"/>
      <c r="H166" s="83"/>
      <c r="I166" s="83"/>
      <c r="J166" s="83"/>
      <c r="K166" s="83"/>
      <c r="L166" s="83"/>
    </row>
  </sheetData>
  <sheetProtection password="E099" sheet="1" objects="1" scenarios="1"/>
  <mergeCells count="19">
    <mergeCell ref="D64:K65"/>
    <mergeCell ref="B6:K8"/>
    <mergeCell ref="C15:K16"/>
    <mergeCell ref="C48:K49"/>
    <mergeCell ref="D56:K57"/>
    <mergeCell ref="D60:K61"/>
    <mergeCell ref="C19:K20"/>
    <mergeCell ref="C111:K111"/>
    <mergeCell ref="C120:K122"/>
    <mergeCell ref="C149:K150"/>
    <mergeCell ref="C163:K164"/>
    <mergeCell ref="D67:K68"/>
    <mergeCell ref="D71:K72"/>
    <mergeCell ref="C80:K81"/>
    <mergeCell ref="C85:K86"/>
    <mergeCell ref="C92:K93"/>
    <mergeCell ref="C99:K99"/>
    <mergeCell ref="C112:K113"/>
    <mergeCell ref="C100:K101"/>
  </mergeCells>
  <phoneticPr fontId="3"/>
  <pageMargins left="0.70866141732283472" right="0.70866141732283472" top="0.74803149606299213" bottom="0.74803149606299213" header="0.31496062992125984" footer="0.31496062992125984"/>
  <pageSetup paperSize="9" orientation="portrait" horizontalDpi="4294967293" verticalDpi="0" r:id="rId1"/>
  <headerFooter>
    <oddFooter>&amp;C&amp;P/&amp;N</oddFooter>
  </headerFooter>
  <rowBreaks count="1" manualBreakCount="1">
    <brk id="11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16" t="s">
        <v>109</v>
      </c>
    </row>
    <row r="2" spans="1:3">
      <c r="A2" s="2"/>
    </row>
    <row r="3" spans="1:3">
      <c r="A3" s="2"/>
    </row>
    <row r="4" spans="1:3" ht="14.25" thickBot="1">
      <c r="A4" s="17" t="s">
        <v>118</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3.32</v>
      </c>
    </row>
    <row r="11" spans="1:3" ht="14.25" thickBot="1">
      <c r="A11" s="69">
        <v>0</v>
      </c>
      <c r="B11" s="72">
        <v>10</v>
      </c>
      <c r="C11" s="72">
        <v>3.53</v>
      </c>
    </row>
    <row r="12" spans="1:3" ht="14.25" thickBot="1">
      <c r="A12" s="69">
        <v>0</v>
      </c>
      <c r="B12" s="72">
        <v>20</v>
      </c>
      <c r="C12" s="72">
        <v>3.67</v>
      </c>
    </row>
    <row r="13" spans="1:3" ht="14.25" thickBot="1">
      <c r="A13" s="69">
        <v>0</v>
      </c>
      <c r="B13" s="72">
        <v>30</v>
      </c>
      <c r="C13" s="72">
        <v>3.73</v>
      </c>
    </row>
    <row r="14" spans="1:3" ht="14.25" thickBot="1">
      <c r="A14" s="69">
        <v>0</v>
      </c>
      <c r="B14" s="72">
        <v>40</v>
      </c>
      <c r="C14" s="72">
        <v>3.71</v>
      </c>
    </row>
    <row r="15" spans="1:3" ht="14.25" thickBot="1">
      <c r="A15" s="69">
        <v>0</v>
      </c>
      <c r="B15" s="72">
        <v>50</v>
      </c>
      <c r="C15" s="72">
        <v>3.62</v>
      </c>
    </row>
    <row r="16" spans="1:3" ht="14.25" thickBot="1">
      <c r="A16" s="69">
        <v>0</v>
      </c>
      <c r="B16" s="72">
        <v>60</v>
      </c>
      <c r="C16" s="72">
        <v>3.44</v>
      </c>
    </row>
    <row r="17" spans="1:3" ht="14.25" thickBot="1">
      <c r="A17" s="71">
        <v>15</v>
      </c>
      <c r="B17" s="72">
        <v>0</v>
      </c>
      <c r="C17" s="72">
        <v>3.32</v>
      </c>
    </row>
    <row r="18" spans="1:3" ht="14.25" thickBot="1">
      <c r="A18" s="69">
        <v>15</v>
      </c>
      <c r="B18" s="72">
        <v>10</v>
      </c>
      <c r="C18" s="72">
        <v>3.52</v>
      </c>
    </row>
    <row r="19" spans="1:3" ht="14.25" thickBot="1">
      <c r="A19" s="69">
        <v>15</v>
      </c>
      <c r="B19" s="72">
        <v>20</v>
      </c>
      <c r="C19" s="72">
        <v>3.66</v>
      </c>
    </row>
    <row r="20" spans="1:3" ht="14.25" thickBot="1">
      <c r="A20" s="69">
        <v>15</v>
      </c>
      <c r="B20" s="72">
        <v>30</v>
      </c>
      <c r="C20" s="72">
        <v>3.71</v>
      </c>
    </row>
    <row r="21" spans="1:3" ht="14.25" thickBot="1">
      <c r="A21" s="69">
        <v>15</v>
      </c>
      <c r="B21" s="72">
        <v>40</v>
      </c>
      <c r="C21" s="72">
        <v>3.69</v>
      </c>
    </row>
    <row r="22" spans="1:3" ht="14.25" thickBot="1">
      <c r="A22" s="69">
        <v>15</v>
      </c>
      <c r="B22" s="72">
        <v>50</v>
      </c>
      <c r="C22" s="72">
        <v>3.59</v>
      </c>
    </row>
    <row r="23" spans="1:3" ht="14.25" thickBot="1">
      <c r="A23" s="70">
        <v>15</v>
      </c>
      <c r="B23" s="72">
        <v>60</v>
      </c>
      <c r="C23" s="72">
        <v>3.42</v>
      </c>
    </row>
    <row r="24" spans="1:3" ht="14.25" thickBot="1">
      <c r="A24" s="69">
        <v>30</v>
      </c>
      <c r="B24" s="72">
        <v>0</v>
      </c>
      <c r="C24" s="72">
        <v>3.32</v>
      </c>
    </row>
    <row r="25" spans="1:3" ht="14.25" thickBot="1">
      <c r="A25" s="69">
        <v>30</v>
      </c>
      <c r="B25" s="72">
        <v>10</v>
      </c>
      <c r="C25" s="72">
        <v>3.5</v>
      </c>
    </row>
    <row r="26" spans="1:3" ht="14.25" thickBot="1">
      <c r="A26" s="69">
        <v>30</v>
      </c>
      <c r="B26" s="72">
        <v>20</v>
      </c>
      <c r="C26" s="72">
        <v>3.61</v>
      </c>
    </row>
    <row r="27" spans="1:3" ht="14.25" thickBot="1">
      <c r="A27" s="69">
        <v>30</v>
      </c>
      <c r="B27" s="72">
        <v>30</v>
      </c>
      <c r="C27" s="72">
        <v>3.65</v>
      </c>
    </row>
    <row r="28" spans="1:3" ht="14.25" thickBot="1">
      <c r="A28" s="69">
        <v>30</v>
      </c>
      <c r="B28" s="72">
        <v>40</v>
      </c>
      <c r="C28" s="72">
        <v>3.62</v>
      </c>
    </row>
    <row r="29" spans="1:3" ht="14.25" thickBot="1">
      <c r="A29" s="69">
        <v>30</v>
      </c>
      <c r="B29" s="72">
        <v>50</v>
      </c>
      <c r="C29" s="72">
        <v>3.51</v>
      </c>
    </row>
    <row r="30" spans="1:3" ht="14.25" thickBot="1">
      <c r="A30" s="70">
        <v>30</v>
      </c>
      <c r="B30" s="72">
        <v>60</v>
      </c>
      <c r="C30" s="72">
        <v>3.33</v>
      </c>
    </row>
    <row r="31" spans="1:3" ht="14.25" thickBot="1">
      <c r="A31" s="69">
        <v>45</v>
      </c>
      <c r="B31" s="72">
        <v>0</v>
      </c>
      <c r="C31" s="72">
        <v>3.32</v>
      </c>
    </row>
    <row r="32" spans="1:3" ht="14.25" thickBot="1">
      <c r="A32" s="69">
        <v>45</v>
      </c>
      <c r="B32" s="72">
        <v>10</v>
      </c>
      <c r="C32" s="72">
        <v>3.46</v>
      </c>
    </row>
    <row r="33" spans="1:3" ht="14.25" thickBot="1">
      <c r="A33" s="69">
        <v>45</v>
      </c>
      <c r="B33" s="72">
        <v>20</v>
      </c>
      <c r="C33" s="72">
        <v>3.54</v>
      </c>
    </row>
    <row r="34" spans="1:3" ht="14.25" thickBot="1">
      <c r="A34" s="69">
        <v>45</v>
      </c>
      <c r="B34" s="72">
        <v>30</v>
      </c>
      <c r="C34" s="72">
        <v>3.55</v>
      </c>
    </row>
    <row r="35" spans="1:3" ht="14.25" thickBot="1">
      <c r="A35" s="69">
        <v>45</v>
      </c>
      <c r="B35" s="72">
        <v>40</v>
      </c>
      <c r="C35" s="72">
        <v>3.5</v>
      </c>
    </row>
    <row r="36" spans="1:3" ht="14.25" thickBot="1">
      <c r="A36" s="69">
        <v>45</v>
      </c>
      <c r="B36" s="72">
        <v>50</v>
      </c>
      <c r="C36" s="72">
        <v>3.38</v>
      </c>
    </row>
    <row r="37" spans="1:3" ht="14.25" thickBot="1">
      <c r="A37" s="70">
        <v>45</v>
      </c>
      <c r="B37" s="72">
        <v>60</v>
      </c>
      <c r="C37" s="72">
        <v>3.2</v>
      </c>
    </row>
    <row r="38" spans="1:3" ht="14.25" thickBot="1">
      <c r="A38" s="69">
        <v>90</v>
      </c>
      <c r="B38" s="72">
        <v>0</v>
      </c>
      <c r="C38" s="72">
        <v>3.32</v>
      </c>
    </row>
    <row r="39" spans="1:3" ht="14.25" thickBot="1">
      <c r="A39" s="69">
        <v>90</v>
      </c>
      <c r="B39" s="72">
        <v>10</v>
      </c>
      <c r="C39" s="72">
        <v>3.29</v>
      </c>
    </row>
    <row r="40" spans="1:3" ht="14.25" thickBot="1">
      <c r="A40" s="69">
        <v>90</v>
      </c>
      <c r="B40" s="72">
        <v>20</v>
      </c>
      <c r="C40" s="72">
        <v>3.22</v>
      </c>
    </row>
    <row r="41" spans="1:3" ht="14.25" thickBot="1">
      <c r="A41" s="69">
        <v>90</v>
      </c>
      <c r="B41" s="72">
        <v>30</v>
      </c>
      <c r="C41" s="72">
        <v>3.11</v>
      </c>
    </row>
    <row r="42" spans="1:3" ht="14.25" thickBot="1">
      <c r="A42" s="69">
        <v>90</v>
      </c>
      <c r="B42" s="72">
        <v>40</v>
      </c>
      <c r="C42" s="72">
        <v>2.96</v>
      </c>
    </row>
    <row r="43" spans="1:3" ht="14.25" thickBot="1">
      <c r="A43" s="69">
        <v>90</v>
      </c>
      <c r="B43" s="72">
        <v>50</v>
      </c>
      <c r="C43" s="72">
        <v>2.8</v>
      </c>
    </row>
    <row r="44" spans="1:3" ht="14.25" thickBot="1">
      <c r="A44" s="70">
        <v>90</v>
      </c>
      <c r="B44" s="72">
        <v>60</v>
      </c>
      <c r="C44" s="72">
        <v>2.6</v>
      </c>
    </row>
    <row r="45" spans="1:3">
      <c r="A45" s="19" t="s">
        <v>116</v>
      </c>
    </row>
  </sheetData>
  <mergeCells count="2">
    <mergeCell ref="A7:A9"/>
    <mergeCell ref="B7:B9"/>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topLeftCell="A4" workbookViewId="0">
      <selection activeCell="G17" sqref="G17"/>
    </sheetView>
  </sheetViews>
  <sheetFormatPr defaultRowHeight="13.5"/>
  <sheetData>
    <row r="1" spans="1:3" ht="18">
      <c r="A1" s="16" t="s">
        <v>109</v>
      </c>
    </row>
    <row r="2" spans="1:3">
      <c r="A2" s="2"/>
    </row>
    <row r="3" spans="1:3">
      <c r="A3" s="2"/>
    </row>
    <row r="4" spans="1:3" ht="14.25" thickBot="1">
      <c r="A4" s="17" t="s">
        <v>119</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3.35</v>
      </c>
    </row>
    <row r="11" spans="1:3" ht="14.25" thickBot="1">
      <c r="A11" s="69">
        <v>0</v>
      </c>
      <c r="B11" s="72">
        <v>10</v>
      </c>
      <c r="C11" s="72">
        <v>3.48</v>
      </c>
    </row>
    <row r="12" spans="1:3" ht="14.25" thickBot="1">
      <c r="A12" s="69">
        <v>0</v>
      </c>
      <c r="B12" s="72">
        <v>20</v>
      </c>
      <c r="C12" s="72">
        <v>3.55</v>
      </c>
    </row>
    <row r="13" spans="1:3" ht="14.25" thickBot="1">
      <c r="A13" s="69">
        <v>0</v>
      </c>
      <c r="B13" s="72">
        <v>30</v>
      </c>
      <c r="C13" s="72">
        <v>3.55</v>
      </c>
    </row>
    <row r="14" spans="1:3" ht="14.25" thickBot="1">
      <c r="A14" s="69">
        <v>0</v>
      </c>
      <c r="B14" s="72">
        <v>40</v>
      </c>
      <c r="C14" s="72">
        <v>3.48</v>
      </c>
    </row>
    <row r="15" spans="1:3" ht="14.25" thickBot="1">
      <c r="A15" s="69">
        <v>0</v>
      </c>
      <c r="B15" s="72">
        <v>50</v>
      </c>
      <c r="C15" s="72">
        <v>3.34</v>
      </c>
    </row>
    <row r="16" spans="1:3" ht="14.25" thickBot="1">
      <c r="A16" s="69">
        <v>0</v>
      </c>
      <c r="B16" s="72">
        <v>60</v>
      </c>
      <c r="C16" s="72">
        <v>3.13</v>
      </c>
    </row>
    <row r="17" spans="1:3" ht="14.25" thickBot="1">
      <c r="A17" s="71">
        <v>15</v>
      </c>
      <c r="B17" s="72">
        <v>0</v>
      </c>
      <c r="C17" s="72">
        <v>3.35</v>
      </c>
    </row>
    <row r="18" spans="1:3" ht="14.25" thickBot="1">
      <c r="A18" s="69">
        <v>15</v>
      </c>
      <c r="B18" s="72">
        <v>10</v>
      </c>
      <c r="C18" s="72">
        <v>3.47</v>
      </c>
    </row>
    <row r="19" spans="1:3" ht="14.25" thickBot="1">
      <c r="A19" s="69">
        <v>15</v>
      </c>
      <c r="B19" s="72">
        <v>20</v>
      </c>
      <c r="C19" s="72">
        <v>3.54</v>
      </c>
    </row>
    <row r="20" spans="1:3" ht="14.25" thickBot="1">
      <c r="A20" s="69">
        <v>15</v>
      </c>
      <c r="B20" s="72">
        <v>30</v>
      </c>
      <c r="C20" s="72">
        <v>3.54</v>
      </c>
    </row>
    <row r="21" spans="1:3" ht="14.25" thickBot="1">
      <c r="A21" s="69">
        <v>15</v>
      </c>
      <c r="B21" s="72">
        <v>40</v>
      </c>
      <c r="C21" s="72">
        <v>3.47</v>
      </c>
    </row>
    <row r="22" spans="1:3" ht="14.25" thickBot="1">
      <c r="A22" s="69">
        <v>15</v>
      </c>
      <c r="B22" s="72">
        <v>50</v>
      </c>
      <c r="C22" s="72">
        <v>3.33</v>
      </c>
    </row>
    <row r="23" spans="1:3" ht="14.25" thickBot="1">
      <c r="A23" s="70">
        <v>15</v>
      </c>
      <c r="B23" s="72">
        <v>60</v>
      </c>
      <c r="C23" s="72">
        <v>3.12</v>
      </c>
    </row>
    <row r="24" spans="1:3" ht="14.25" thickBot="1">
      <c r="A24" s="69">
        <v>30</v>
      </c>
      <c r="B24" s="72">
        <v>0</v>
      </c>
      <c r="C24" s="72">
        <v>3.35</v>
      </c>
    </row>
    <row r="25" spans="1:3" ht="14.25" thickBot="1">
      <c r="A25" s="69">
        <v>30</v>
      </c>
      <c r="B25" s="72">
        <v>10</v>
      </c>
      <c r="C25" s="72">
        <v>3.46</v>
      </c>
    </row>
    <row r="26" spans="1:3" ht="14.25" thickBot="1">
      <c r="A26" s="69">
        <v>30</v>
      </c>
      <c r="B26" s="72">
        <v>20</v>
      </c>
      <c r="C26" s="72">
        <v>3.52</v>
      </c>
    </row>
    <row r="27" spans="1:3" ht="14.25" thickBot="1">
      <c r="A27" s="69">
        <v>30</v>
      </c>
      <c r="B27" s="72">
        <v>30</v>
      </c>
      <c r="C27" s="72">
        <v>3.5</v>
      </c>
    </row>
    <row r="28" spans="1:3" ht="14.25" thickBot="1">
      <c r="A28" s="69">
        <v>30</v>
      </c>
      <c r="B28" s="72">
        <v>40</v>
      </c>
      <c r="C28" s="72">
        <v>3.43</v>
      </c>
    </row>
    <row r="29" spans="1:3" ht="14.25" thickBot="1">
      <c r="A29" s="69">
        <v>30</v>
      </c>
      <c r="B29" s="72">
        <v>50</v>
      </c>
      <c r="C29" s="72">
        <v>3.28</v>
      </c>
    </row>
    <row r="30" spans="1:3" ht="14.25" thickBot="1">
      <c r="A30" s="70">
        <v>30</v>
      </c>
      <c r="B30" s="72">
        <v>60</v>
      </c>
      <c r="C30" s="72">
        <v>3.08</v>
      </c>
    </row>
    <row r="31" spans="1:3" ht="14.25" thickBot="1">
      <c r="A31" s="69">
        <v>45</v>
      </c>
      <c r="B31" s="72">
        <v>0</v>
      </c>
      <c r="C31" s="72">
        <v>3.35</v>
      </c>
    </row>
    <row r="32" spans="1:3" ht="14.25" thickBot="1">
      <c r="A32" s="69">
        <v>45</v>
      </c>
      <c r="B32" s="72">
        <v>10</v>
      </c>
      <c r="C32" s="72">
        <v>3.43</v>
      </c>
    </row>
    <row r="33" spans="1:3" ht="14.25" thickBot="1">
      <c r="A33" s="69">
        <v>45</v>
      </c>
      <c r="B33" s="72">
        <v>20</v>
      </c>
      <c r="C33" s="72">
        <v>3.47</v>
      </c>
    </row>
    <row r="34" spans="1:3" ht="14.25" thickBot="1">
      <c r="A34" s="69">
        <v>45</v>
      </c>
      <c r="B34" s="72">
        <v>30</v>
      </c>
      <c r="C34" s="72">
        <v>3.44</v>
      </c>
    </row>
    <row r="35" spans="1:3" ht="14.25" thickBot="1">
      <c r="A35" s="69">
        <v>45</v>
      </c>
      <c r="B35" s="72">
        <v>40</v>
      </c>
      <c r="C35" s="72">
        <v>3.35</v>
      </c>
    </row>
    <row r="36" spans="1:3" ht="14.25" thickBot="1">
      <c r="A36" s="69">
        <v>45</v>
      </c>
      <c r="B36" s="72">
        <v>50</v>
      </c>
      <c r="C36" s="72">
        <v>3.21</v>
      </c>
    </row>
    <row r="37" spans="1:3" ht="14.25" thickBot="1">
      <c r="A37" s="70">
        <v>45</v>
      </c>
      <c r="B37" s="72">
        <v>60</v>
      </c>
      <c r="C37" s="72">
        <v>3.01</v>
      </c>
    </row>
    <row r="38" spans="1:3" ht="14.25" thickBot="1">
      <c r="A38" s="69">
        <v>90</v>
      </c>
      <c r="B38" s="72">
        <v>0</v>
      </c>
      <c r="C38" s="72">
        <v>3.35</v>
      </c>
    </row>
    <row r="39" spans="1:3" ht="14.25" thickBot="1">
      <c r="A39" s="69">
        <v>90</v>
      </c>
      <c r="B39" s="72">
        <v>10</v>
      </c>
      <c r="C39" s="72">
        <v>3.31</v>
      </c>
    </row>
    <row r="40" spans="1:3" ht="14.25" thickBot="1">
      <c r="A40" s="69">
        <v>90</v>
      </c>
      <c r="B40" s="72">
        <v>20</v>
      </c>
      <c r="C40" s="72">
        <v>3.24</v>
      </c>
    </row>
    <row r="41" spans="1:3" ht="14.25" thickBot="1">
      <c r="A41" s="69">
        <v>90</v>
      </c>
      <c r="B41" s="72">
        <v>30</v>
      </c>
      <c r="C41" s="72">
        <v>3.13</v>
      </c>
    </row>
    <row r="42" spans="1:3" ht="14.25" thickBot="1">
      <c r="A42" s="69">
        <v>90</v>
      </c>
      <c r="B42" s="72">
        <v>40</v>
      </c>
      <c r="C42" s="72">
        <v>2.98</v>
      </c>
    </row>
    <row r="43" spans="1:3" ht="14.25" thickBot="1">
      <c r="A43" s="69">
        <v>90</v>
      </c>
      <c r="B43" s="72">
        <v>50</v>
      </c>
      <c r="C43" s="72">
        <v>2.8</v>
      </c>
    </row>
    <row r="44" spans="1:3" ht="14.25" thickBot="1">
      <c r="A44" s="70">
        <v>90</v>
      </c>
      <c r="B44" s="72">
        <v>60</v>
      </c>
      <c r="C44" s="72">
        <v>2.61</v>
      </c>
    </row>
    <row r="45" spans="1:3">
      <c r="A45" s="19" t="s">
        <v>116</v>
      </c>
    </row>
  </sheetData>
  <mergeCells count="2">
    <mergeCell ref="A7:A9"/>
    <mergeCell ref="B7:B9"/>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16" t="s">
        <v>109</v>
      </c>
    </row>
    <row r="2" spans="1:3">
      <c r="A2" s="2"/>
    </row>
    <row r="3" spans="1:3">
      <c r="A3" s="2"/>
    </row>
    <row r="4" spans="1:3" ht="14.25" thickBot="1">
      <c r="A4" s="17" t="s">
        <v>120</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3.74</v>
      </c>
    </row>
    <row r="11" spans="1:3" ht="14.25" thickBot="1">
      <c r="A11" s="69">
        <v>0</v>
      </c>
      <c r="B11" s="72">
        <v>10</v>
      </c>
      <c r="C11" s="72">
        <v>3.98</v>
      </c>
    </row>
    <row r="12" spans="1:3" ht="14.25" thickBot="1">
      <c r="A12" s="69">
        <v>0</v>
      </c>
      <c r="B12" s="72">
        <v>20</v>
      </c>
      <c r="C12" s="72">
        <v>4.13</v>
      </c>
    </row>
    <row r="13" spans="1:3" ht="14.25" thickBot="1">
      <c r="A13" s="69">
        <v>0</v>
      </c>
      <c r="B13" s="72">
        <v>30</v>
      </c>
      <c r="C13" s="72">
        <v>4.21</v>
      </c>
    </row>
    <row r="14" spans="1:3" ht="14.25" thickBot="1">
      <c r="A14" s="69">
        <v>0</v>
      </c>
      <c r="B14" s="72">
        <v>40</v>
      </c>
      <c r="C14" s="72">
        <v>4.18</v>
      </c>
    </row>
    <row r="15" spans="1:3" ht="14.25" thickBot="1">
      <c r="A15" s="69">
        <v>0</v>
      </c>
      <c r="B15" s="72">
        <v>50</v>
      </c>
      <c r="C15" s="72">
        <v>4.07</v>
      </c>
    </row>
    <row r="16" spans="1:3" ht="14.25" thickBot="1">
      <c r="A16" s="69">
        <v>0</v>
      </c>
      <c r="B16" s="72">
        <v>60</v>
      </c>
      <c r="C16" s="72">
        <v>3.86</v>
      </c>
    </row>
    <row r="17" spans="1:3" ht="14.25" thickBot="1">
      <c r="A17" s="71">
        <v>15</v>
      </c>
      <c r="B17" s="72">
        <v>0</v>
      </c>
      <c r="C17" s="72">
        <v>3.74</v>
      </c>
    </row>
    <row r="18" spans="1:3" ht="14.25" thickBot="1">
      <c r="A18" s="69">
        <v>15</v>
      </c>
      <c r="B18" s="72">
        <v>10</v>
      </c>
      <c r="C18" s="72">
        <v>3.97</v>
      </c>
    </row>
    <row r="19" spans="1:3" ht="14.25" thickBot="1">
      <c r="A19" s="69">
        <v>15</v>
      </c>
      <c r="B19" s="72">
        <v>20</v>
      </c>
      <c r="C19" s="72">
        <v>4.12</v>
      </c>
    </row>
    <row r="20" spans="1:3" ht="14.25" thickBot="1">
      <c r="A20" s="69">
        <v>15</v>
      </c>
      <c r="B20" s="72">
        <v>30</v>
      </c>
      <c r="C20" s="72">
        <v>4.18</v>
      </c>
    </row>
    <row r="21" spans="1:3" ht="14.25" thickBot="1">
      <c r="A21" s="69">
        <v>15</v>
      </c>
      <c r="B21" s="72">
        <v>40</v>
      </c>
      <c r="C21" s="72">
        <v>4.16</v>
      </c>
    </row>
    <row r="22" spans="1:3" ht="14.25" thickBot="1">
      <c r="A22" s="69">
        <v>15</v>
      </c>
      <c r="B22" s="72">
        <v>50</v>
      </c>
      <c r="C22" s="72">
        <v>4.04</v>
      </c>
    </row>
    <row r="23" spans="1:3" ht="14.25" thickBot="1">
      <c r="A23" s="70">
        <v>15</v>
      </c>
      <c r="B23" s="72">
        <v>60</v>
      </c>
      <c r="C23" s="72">
        <v>3.83</v>
      </c>
    </row>
    <row r="24" spans="1:3" ht="14.25" thickBot="1">
      <c r="A24" s="69">
        <v>30</v>
      </c>
      <c r="B24" s="72">
        <v>0</v>
      </c>
      <c r="C24" s="72">
        <v>3.74</v>
      </c>
    </row>
    <row r="25" spans="1:3" ht="14.25" thickBot="1">
      <c r="A25" s="69">
        <v>30</v>
      </c>
      <c r="B25" s="72">
        <v>10</v>
      </c>
      <c r="C25" s="72">
        <v>3.94</v>
      </c>
    </row>
    <row r="26" spans="1:3" ht="14.25" thickBot="1">
      <c r="A26" s="69">
        <v>30</v>
      </c>
      <c r="B26" s="72">
        <v>20</v>
      </c>
      <c r="C26" s="72">
        <v>4.07</v>
      </c>
    </row>
    <row r="27" spans="1:3" ht="14.25" thickBot="1">
      <c r="A27" s="69">
        <v>30</v>
      </c>
      <c r="B27" s="72">
        <v>30</v>
      </c>
      <c r="C27" s="72">
        <v>4.12</v>
      </c>
    </row>
    <row r="28" spans="1:3" ht="14.25" thickBot="1">
      <c r="A28" s="69">
        <v>30</v>
      </c>
      <c r="B28" s="72">
        <v>40</v>
      </c>
      <c r="C28" s="72">
        <v>4.08</v>
      </c>
    </row>
    <row r="29" spans="1:3" ht="14.25" thickBot="1">
      <c r="A29" s="69">
        <v>30</v>
      </c>
      <c r="B29" s="72">
        <v>50</v>
      </c>
      <c r="C29" s="72">
        <v>3.95</v>
      </c>
    </row>
    <row r="30" spans="1:3" ht="14.25" thickBot="1">
      <c r="A30" s="70">
        <v>30</v>
      </c>
      <c r="B30" s="72">
        <v>60</v>
      </c>
      <c r="C30" s="72">
        <v>3.75</v>
      </c>
    </row>
    <row r="31" spans="1:3" ht="14.25" thickBot="1">
      <c r="A31" s="69">
        <v>45</v>
      </c>
      <c r="B31" s="72">
        <v>0</v>
      </c>
      <c r="C31" s="72">
        <v>3.74</v>
      </c>
    </row>
    <row r="32" spans="1:3" ht="14.25" thickBot="1">
      <c r="A32" s="69">
        <v>45</v>
      </c>
      <c r="B32" s="72">
        <v>10</v>
      </c>
      <c r="C32" s="72">
        <v>3.9</v>
      </c>
    </row>
    <row r="33" spans="1:3" ht="14.25" thickBot="1">
      <c r="A33" s="69">
        <v>45</v>
      </c>
      <c r="B33" s="72">
        <v>20</v>
      </c>
      <c r="C33" s="72">
        <v>3.99</v>
      </c>
    </row>
    <row r="34" spans="1:3" ht="14.25" thickBot="1">
      <c r="A34" s="69">
        <v>45</v>
      </c>
      <c r="B34" s="72">
        <v>30</v>
      </c>
      <c r="C34" s="72">
        <v>4.01</v>
      </c>
    </row>
    <row r="35" spans="1:3" ht="14.25" thickBot="1">
      <c r="A35" s="69">
        <v>45</v>
      </c>
      <c r="B35" s="72">
        <v>40</v>
      </c>
      <c r="C35" s="72">
        <v>3.94</v>
      </c>
    </row>
    <row r="36" spans="1:3" ht="14.25" thickBot="1">
      <c r="A36" s="69">
        <v>45</v>
      </c>
      <c r="B36" s="72">
        <v>50</v>
      </c>
      <c r="C36" s="72">
        <v>3.81</v>
      </c>
    </row>
    <row r="37" spans="1:3" ht="14.25" thickBot="1">
      <c r="A37" s="70">
        <v>45</v>
      </c>
      <c r="B37" s="72">
        <v>60</v>
      </c>
      <c r="C37" s="72">
        <v>3.61</v>
      </c>
    </row>
    <row r="38" spans="1:3" ht="14.25" thickBot="1">
      <c r="A38" s="69">
        <v>90</v>
      </c>
      <c r="B38" s="72">
        <v>0</v>
      </c>
      <c r="C38" s="72">
        <v>3.74</v>
      </c>
    </row>
    <row r="39" spans="1:3" ht="14.25" thickBot="1">
      <c r="A39" s="69">
        <v>90</v>
      </c>
      <c r="B39" s="72">
        <v>10</v>
      </c>
      <c r="C39" s="72">
        <v>3.7</v>
      </c>
    </row>
    <row r="40" spans="1:3" ht="14.25" thickBot="1">
      <c r="A40" s="69">
        <v>90</v>
      </c>
      <c r="B40" s="72">
        <v>20</v>
      </c>
      <c r="C40" s="72">
        <v>3.62</v>
      </c>
    </row>
    <row r="41" spans="1:3" ht="14.25" thickBot="1">
      <c r="A41" s="69">
        <v>90</v>
      </c>
      <c r="B41" s="72">
        <v>30</v>
      </c>
      <c r="C41" s="72">
        <v>3.5</v>
      </c>
    </row>
    <row r="42" spans="1:3" ht="14.25" thickBot="1">
      <c r="A42" s="69">
        <v>90</v>
      </c>
      <c r="B42" s="72">
        <v>40</v>
      </c>
      <c r="C42" s="72">
        <v>3.34</v>
      </c>
    </row>
    <row r="43" spans="1:3" ht="14.25" thickBot="1">
      <c r="A43" s="69">
        <v>90</v>
      </c>
      <c r="B43" s="72">
        <v>50</v>
      </c>
      <c r="C43" s="72">
        <v>3.15</v>
      </c>
    </row>
    <row r="44" spans="1:3" ht="14.25" thickBot="1">
      <c r="A44" s="70">
        <v>90</v>
      </c>
      <c r="B44" s="72">
        <v>60</v>
      </c>
      <c r="C44" s="72">
        <v>2.93</v>
      </c>
    </row>
    <row r="45" spans="1:3">
      <c r="A45" s="19" t="s">
        <v>116</v>
      </c>
    </row>
  </sheetData>
  <mergeCells count="2">
    <mergeCell ref="A7:A9"/>
    <mergeCell ref="B7:B9"/>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16" t="s">
        <v>109</v>
      </c>
    </row>
    <row r="2" spans="1:3">
      <c r="A2" s="2"/>
    </row>
    <row r="3" spans="1:3">
      <c r="A3" s="2"/>
    </row>
    <row r="4" spans="1:3" ht="14.25" thickBot="1">
      <c r="A4" s="17" t="s">
        <v>121</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3.57</v>
      </c>
    </row>
    <row r="11" spans="1:3" ht="14.25" thickBot="1">
      <c r="A11" s="69">
        <v>0</v>
      </c>
      <c r="B11" s="72">
        <v>10</v>
      </c>
      <c r="C11" s="72">
        <v>3.76</v>
      </c>
    </row>
    <row r="12" spans="1:3" ht="14.25" thickBot="1">
      <c r="A12" s="69">
        <v>0</v>
      </c>
      <c r="B12" s="72">
        <v>20</v>
      </c>
      <c r="C12" s="72">
        <v>3.88</v>
      </c>
    </row>
    <row r="13" spans="1:3" ht="14.25" thickBot="1">
      <c r="A13" s="69">
        <v>0</v>
      </c>
      <c r="B13" s="72">
        <v>30</v>
      </c>
      <c r="C13" s="72">
        <v>3.91</v>
      </c>
    </row>
    <row r="14" spans="1:3" ht="14.25" thickBot="1">
      <c r="A14" s="69">
        <v>0</v>
      </c>
      <c r="B14" s="72">
        <v>40</v>
      </c>
      <c r="C14" s="72">
        <v>3.86</v>
      </c>
    </row>
    <row r="15" spans="1:3" ht="14.25" thickBot="1">
      <c r="A15" s="69">
        <v>0</v>
      </c>
      <c r="B15" s="72">
        <v>50</v>
      </c>
      <c r="C15" s="72">
        <v>3.73</v>
      </c>
    </row>
    <row r="16" spans="1:3" ht="14.25" thickBot="1">
      <c r="A16" s="69">
        <v>0</v>
      </c>
      <c r="B16" s="72">
        <v>60</v>
      </c>
      <c r="C16" s="72">
        <v>3.51</v>
      </c>
    </row>
    <row r="17" spans="1:3" ht="14.25" thickBot="1">
      <c r="A17" s="71">
        <v>15</v>
      </c>
      <c r="B17" s="72">
        <v>0</v>
      </c>
      <c r="C17" s="72">
        <v>3.57</v>
      </c>
    </row>
    <row r="18" spans="1:3" ht="14.25" thickBot="1">
      <c r="A18" s="69">
        <v>15</v>
      </c>
      <c r="B18" s="72">
        <v>10</v>
      </c>
      <c r="C18" s="72">
        <v>3.75</v>
      </c>
    </row>
    <row r="19" spans="1:3" ht="14.25" thickBot="1">
      <c r="A19" s="69">
        <v>15</v>
      </c>
      <c r="B19" s="72">
        <v>20</v>
      </c>
      <c r="C19" s="72">
        <v>3.87</v>
      </c>
    </row>
    <row r="20" spans="1:3" ht="14.25" thickBot="1">
      <c r="A20" s="69">
        <v>15</v>
      </c>
      <c r="B20" s="72">
        <v>30</v>
      </c>
      <c r="C20" s="72">
        <v>3.89</v>
      </c>
    </row>
    <row r="21" spans="1:3" ht="14.25" thickBot="1">
      <c r="A21" s="69">
        <v>15</v>
      </c>
      <c r="B21" s="72">
        <v>40</v>
      </c>
      <c r="C21" s="72">
        <v>3.84</v>
      </c>
    </row>
    <row r="22" spans="1:3" ht="14.25" thickBot="1">
      <c r="A22" s="69">
        <v>15</v>
      </c>
      <c r="B22" s="72">
        <v>50</v>
      </c>
      <c r="C22" s="72">
        <v>3.71</v>
      </c>
    </row>
    <row r="23" spans="1:3" ht="14.25" thickBot="1">
      <c r="A23" s="70">
        <v>15</v>
      </c>
      <c r="B23" s="72">
        <v>60</v>
      </c>
      <c r="C23" s="72">
        <v>3.49</v>
      </c>
    </row>
    <row r="24" spans="1:3" ht="14.25" thickBot="1">
      <c r="A24" s="69">
        <v>30</v>
      </c>
      <c r="B24" s="72">
        <v>0</v>
      </c>
      <c r="C24" s="72">
        <v>3.57</v>
      </c>
    </row>
    <row r="25" spans="1:3" ht="14.25" thickBot="1">
      <c r="A25" s="69">
        <v>30</v>
      </c>
      <c r="B25" s="72">
        <v>10</v>
      </c>
      <c r="C25" s="72">
        <v>3.73</v>
      </c>
    </row>
    <row r="26" spans="1:3" ht="14.25" thickBot="1">
      <c r="A26" s="69">
        <v>30</v>
      </c>
      <c r="B26" s="72">
        <v>20</v>
      </c>
      <c r="C26" s="72">
        <v>3.82</v>
      </c>
    </row>
    <row r="27" spans="1:3" ht="14.25" thickBot="1">
      <c r="A27" s="69">
        <v>30</v>
      </c>
      <c r="B27" s="72">
        <v>30</v>
      </c>
      <c r="C27" s="72">
        <v>3.84</v>
      </c>
    </row>
    <row r="28" spans="1:3" ht="14.25" thickBot="1">
      <c r="A28" s="69">
        <v>30</v>
      </c>
      <c r="B28" s="72">
        <v>40</v>
      </c>
      <c r="C28" s="72">
        <v>3.78</v>
      </c>
    </row>
    <row r="29" spans="1:3" ht="14.25" thickBot="1">
      <c r="A29" s="69">
        <v>30</v>
      </c>
      <c r="B29" s="72">
        <v>50</v>
      </c>
      <c r="C29" s="72">
        <v>3.64</v>
      </c>
    </row>
    <row r="30" spans="1:3" ht="14.25" thickBot="1">
      <c r="A30" s="70">
        <v>30</v>
      </c>
      <c r="B30" s="72">
        <v>60</v>
      </c>
      <c r="C30" s="72">
        <v>3.43</v>
      </c>
    </row>
    <row r="31" spans="1:3" ht="14.25" thickBot="1">
      <c r="A31" s="69">
        <v>45</v>
      </c>
      <c r="B31" s="72">
        <v>0</v>
      </c>
      <c r="C31" s="72">
        <v>3.57</v>
      </c>
    </row>
    <row r="32" spans="1:3" ht="14.25" thickBot="1">
      <c r="A32" s="69">
        <v>45</v>
      </c>
      <c r="B32" s="72">
        <v>10</v>
      </c>
      <c r="C32" s="72">
        <v>3.69</v>
      </c>
    </row>
    <row r="33" spans="1:3" ht="14.25" thickBot="1">
      <c r="A33" s="69">
        <v>45</v>
      </c>
      <c r="B33" s="72">
        <v>20</v>
      </c>
      <c r="C33" s="72">
        <v>3.76</v>
      </c>
    </row>
    <row r="34" spans="1:3" ht="14.25" thickBot="1">
      <c r="A34" s="69">
        <v>45</v>
      </c>
      <c r="B34" s="72">
        <v>30</v>
      </c>
      <c r="C34" s="72">
        <v>3.75</v>
      </c>
    </row>
    <row r="35" spans="1:3" ht="14.25" thickBot="1">
      <c r="A35" s="69">
        <v>45</v>
      </c>
      <c r="B35" s="72">
        <v>40</v>
      </c>
      <c r="C35" s="72">
        <v>3.67</v>
      </c>
    </row>
    <row r="36" spans="1:3" ht="14.25" thickBot="1">
      <c r="A36" s="69">
        <v>45</v>
      </c>
      <c r="B36" s="72">
        <v>50</v>
      </c>
      <c r="C36" s="72">
        <v>3.53</v>
      </c>
    </row>
    <row r="37" spans="1:3" ht="14.25" thickBot="1">
      <c r="A37" s="70">
        <v>45</v>
      </c>
      <c r="B37" s="72">
        <v>60</v>
      </c>
      <c r="C37" s="72">
        <v>3.32</v>
      </c>
    </row>
    <row r="38" spans="1:3" ht="14.25" thickBot="1">
      <c r="A38" s="69">
        <v>90</v>
      </c>
      <c r="B38" s="72">
        <v>0</v>
      </c>
      <c r="C38" s="72">
        <v>3.57</v>
      </c>
    </row>
    <row r="39" spans="1:3" ht="14.25" thickBot="1">
      <c r="A39" s="69">
        <v>90</v>
      </c>
      <c r="B39" s="72">
        <v>10</v>
      </c>
      <c r="C39" s="72">
        <v>3.53</v>
      </c>
    </row>
    <row r="40" spans="1:3" ht="14.25" thickBot="1">
      <c r="A40" s="69">
        <v>90</v>
      </c>
      <c r="B40" s="72">
        <v>20</v>
      </c>
      <c r="C40" s="72">
        <v>3.46</v>
      </c>
    </row>
    <row r="41" spans="1:3" ht="14.25" thickBot="1">
      <c r="A41" s="69">
        <v>90</v>
      </c>
      <c r="B41" s="72">
        <v>30</v>
      </c>
      <c r="C41" s="72">
        <v>3.33</v>
      </c>
    </row>
    <row r="42" spans="1:3" ht="14.25" thickBot="1">
      <c r="A42" s="69">
        <v>90</v>
      </c>
      <c r="B42" s="72">
        <v>40</v>
      </c>
      <c r="C42" s="72">
        <v>3.18</v>
      </c>
    </row>
    <row r="43" spans="1:3" ht="14.25" thickBot="1">
      <c r="A43" s="69">
        <v>90</v>
      </c>
      <c r="B43" s="72">
        <v>50</v>
      </c>
      <c r="C43" s="72">
        <v>2.99</v>
      </c>
    </row>
    <row r="44" spans="1:3" ht="14.25" thickBot="1">
      <c r="A44" s="70">
        <v>90</v>
      </c>
      <c r="B44" s="72">
        <v>60</v>
      </c>
      <c r="C44" s="72">
        <v>2.78</v>
      </c>
    </row>
    <row r="45" spans="1:3">
      <c r="A45" s="19" t="s">
        <v>116</v>
      </c>
    </row>
  </sheetData>
  <mergeCells count="2">
    <mergeCell ref="A7:A9"/>
    <mergeCell ref="B7:B9"/>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16" t="s">
        <v>109</v>
      </c>
    </row>
    <row r="4" spans="1:3" ht="14.25" thickBot="1">
      <c r="A4" s="17" t="s">
        <v>122</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3.78</v>
      </c>
    </row>
    <row r="11" spans="1:3" ht="14.25" thickBot="1">
      <c r="A11" s="69">
        <v>0</v>
      </c>
      <c r="B11" s="72">
        <v>10</v>
      </c>
      <c r="C11" s="72">
        <v>3.99</v>
      </c>
    </row>
    <row r="12" spans="1:3" ht="14.25" thickBot="1">
      <c r="A12" s="69">
        <v>0</v>
      </c>
      <c r="B12" s="72">
        <v>20</v>
      </c>
      <c r="C12" s="72">
        <v>4.13</v>
      </c>
    </row>
    <row r="13" spans="1:3" ht="14.25" thickBot="1">
      <c r="A13" s="69">
        <v>0</v>
      </c>
      <c r="B13" s="72">
        <v>30</v>
      </c>
      <c r="C13" s="72">
        <v>4.17</v>
      </c>
    </row>
    <row r="14" spans="1:3" ht="14.25" thickBot="1">
      <c r="A14" s="69">
        <v>0</v>
      </c>
      <c r="B14" s="72">
        <v>40</v>
      </c>
      <c r="C14" s="72">
        <v>4.12</v>
      </c>
    </row>
    <row r="15" spans="1:3" ht="14.25" thickBot="1">
      <c r="A15" s="69">
        <v>0</v>
      </c>
      <c r="B15" s="72">
        <v>50</v>
      </c>
      <c r="C15" s="72">
        <v>3.98</v>
      </c>
    </row>
    <row r="16" spans="1:3" ht="14.25" thickBot="1">
      <c r="A16" s="69">
        <v>0</v>
      </c>
      <c r="B16" s="72">
        <v>60</v>
      </c>
      <c r="C16" s="72">
        <v>3.76</v>
      </c>
    </row>
    <row r="17" spans="1:3" ht="14.25" thickBot="1">
      <c r="A17" s="71">
        <v>15</v>
      </c>
      <c r="B17" s="72">
        <v>0</v>
      </c>
      <c r="C17" s="72">
        <v>3.78</v>
      </c>
    </row>
    <row r="18" spans="1:3" ht="14.25" thickBot="1">
      <c r="A18" s="69">
        <v>15</v>
      </c>
      <c r="B18" s="72">
        <v>10</v>
      </c>
      <c r="C18" s="72">
        <v>3.98</v>
      </c>
    </row>
    <row r="19" spans="1:3" ht="14.25" thickBot="1">
      <c r="A19" s="69">
        <v>15</v>
      </c>
      <c r="B19" s="72">
        <v>20</v>
      </c>
      <c r="C19" s="72">
        <v>4.1100000000000003</v>
      </c>
    </row>
    <row r="20" spans="1:3" ht="14.25" thickBot="1">
      <c r="A20" s="69">
        <v>15</v>
      </c>
      <c r="B20" s="72">
        <v>30</v>
      </c>
      <c r="C20" s="72">
        <v>4.1500000000000004</v>
      </c>
    </row>
    <row r="21" spans="1:3" ht="14.25" thickBot="1">
      <c r="A21" s="69">
        <v>15</v>
      </c>
      <c r="B21" s="72">
        <v>40</v>
      </c>
      <c r="C21" s="72">
        <v>4.0999999999999996</v>
      </c>
    </row>
    <row r="22" spans="1:3" ht="14.25" thickBot="1">
      <c r="A22" s="69">
        <v>15</v>
      </c>
      <c r="B22" s="72">
        <v>50</v>
      </c>
      <c r="C22" s="72">
        <v>3.95</v>
      </c>
    </row>
    <row r="23" spans="1:3" ht="14.25" thickBot="1">
      <c r="A23" s="70">
        <v>15</v>
      </c>
      <c r="B23" s="72">
        <v>60</v>
      </c>
      <c r="C23" s="72">
        <v>3.73</v>
      </c>
    </row>
    <row r="24" spans="1:3" ht="14.25" thickBot="1">
      <c r="A24" s="69">
        <v>30</v>
      </c>
      <c r="B24" s="72">
        <v>0</v>
      </c>
      <c r="C24" s="72">
        <v>3.78</v>
      </c>
    </row>
    <row r="25" spans="1:3" ht="14.25" thickBot="1">
      <c r="A25" s="69">
        <v>30</v>
      </c>
      <c r="B25" s="72">
        <v>10</v>
      </c>
      <c r="C25" s="72">
        <v>3.96</v>
      </c>
    </row>
    <row r="26" spans="1:3" ht="14.25" thickBot="1">
      <c r="A26" s="69">
        <v>30</v>
      </c>
      <c r="B26" s="72">
        <v>20</v>
      </c>
      <c r="C26" s="72">
        <v>4.0599999999999996</v>
      </c>
    </row>
    <row r="27" spans="1:3" ht="14.25" thickBot="1">
      <c r="A27" s="69">
        <v>30</v>
      </c>
      <c r="B27" s="72">
        <v>30</v>
      </c>
      <c r="C27" s="72">
        <v>4.09</v>
      </c>
    </row>
    <row r="28" spans="1:3" ht="14.25" thickBot="1">
      <c r="A28" s="69">
        <v>30</v>
      </c>
      <c r="B28" s="72">
        <v>40</v>
      </c>
      <c r="C28" s="72">
        <v>4.0199999999999996</v>
      </c>
    </row>
    <row r="29" spans="1:3" ht="14.25" thickBot="1">
      <c r="A29" s="69">
        <v>30</v>
      </c>
      <c r="B29" s="72">
        <v>50</v>
      </c>
      <c r="C29" s="72">
        <v>3.88</v>
      </c>
    </row>
    <row r="30" spans="1:3" ht="14.25" thickBot="1">
      <c r="A30" s="70">
        <v>30</v>
      </c>
      <c r="B30" s="72">
        <v>60</v>
      </c>
      <c r="C30" s="72">
        <v>3.66</v>
      </c>
    </row>
    <row r="31" spans="1:3" ht="14.25" thickBot="1">
      <c r="A31" s="69">
        <v>45</v>
      </c>
      <c r="B31" s="72">
        <v>0</v>
      </c>
      <c r="C31" s="72">
        <v>3.78</v>
      </c>
    </row>
    <row r="32" spans="1:3" ht="14.25" thickBot="1">
      <c r="A32" s="69">
        <v>45</v>
      </c>
      <c r="B32" s="72">
        <v>10</v>
      </c>
      <c r="C32" s="72">
        <v>3.92</v>
      </c>
    </row>
    <row r="33" spans="1:3" ht="14.25" thickBot="1">
      <c r="A33" s="69">
        <v>45</v>
      </c>
      <c r="B33" s="72">
        <v>20</v>
      </c>
      <c r="C33" s="72">
        <v>3.99</v>
      </c>
    </row>
    <row r="34" spans="1:3" ht="14.25" thickBot="1">
      <c r="A34" s="69">
        <v>45</v>
      </c>
      <c r="B34" s="72">
        <v>30</v>
      </c>
      <c r="C34" s="72">
        <v>3.99</v>
      </c>
    </row>
    <row r="35" spans="1:3" ht="14.25" thickBot="1">
      <c r="A35" s="69">
        <v>45</v>
      </c>
      <c r="B35" s="72">
        <v>40</v>
      </c>
      <c r="C35" s="72">
        <v>3.91</v>
      </c>
    </row>
    <row r="36" spans="1:3" ht="14.25" thickBot="1">
      <c r="A36" s="69">
        <v>45</v>
      </c>
      <c r="B36" s="72">
        <v>50</v>
      </c>
      <c r="C36" s="72">
        <v>3.76</v>
      </c>
    </row>
    <row r="37" spans="1:3" ht="14.25" thickBot="1">
      <c r="A37" s="70">
        <v>45</v>
      </c>
      <c r="B37" s="72">
        <v>60</v>
      </c>
      <c r="C37" s="72">
        <v>3.54</v>
      </c>
    </row>
    <row r="38" spans="1:3" ht="14.25" thickBot="1">
      <c r="A38" s="69">
        <v>90</v>
      </c>
      <c r="B38" s="72">
        <v>0</v>
      </c>
      <c r="C38" s="72">
        <v>3.78</v>
      </c>
    </row>
    <row r="39" spans="1:3" ht="14.25" thickBot="1">
      <c r="A39" s="69">
        <v>90</v>
      </c>
      <c r="B39" s="72">
        <v>10</v>
      </c>
      <c r="C39" s="72">
        <v>3.74</v>
      </c>
    </row>
    <row r="40" spans="1:3" ht="14.25" thickBot="1">
      <c r="A40" s="69">
        <v>90</v>
      </c>
      <c r="B40" s="72">
        <v>20</v>
      </c>
      <c r="C40" s="72">
        <v>3.66</v>
      </c>
    </row>
    <row r="41" spans="1:3" ht="14.25" thickBot="1">
      <c r="A41" s="69">
        <v>90</v>
      </c>
      <c r="B41" s="72">
        <v>30</v>
      </c>
      <c r="C41" s="72">
        <v>3.53</v>
      </c>
    </row>
    <row r="42" spans="1:3" ht="14.25" thickBot="1">
      <c r="A42" s="69">
        <v>90</v>
      </c>
      <c r="B42" s="72">
        <v>40</v>
      </c>
      <c r="C42" s="72">
        <v>3.37</v>
      </c>
    </row>
    <row r="43" spans="1:3" ht="14.25" thickBot="1">
      <c r="A43" s="69">
        <v>90</v>
      </c>
      <c r="B43" s="72">
        <v>50</v>
      </c>
      <c r="C43" s="72">
        <v>3.17</v>
      </c>
    </row>
    <row r="44" spans="1:3" ht="14.25" thickBot="1">
      <c r="A44" s="70">
        <v>90</v>
      </c>
      <c r="B44" s="72">
        <v>60</v>
      </c>
      <c r="C44" s="72">
        <v>2.94</v>
      </c>
    </row>
    <row r="45" spans="1:3">
      <c r="A45" s="19" t="s">
        <v>116</v>
      </c>
    </row>
  </sheetData>
  <mergeCells count="2">
    <mergeCell ref="A7:A9"/>
    <mergeCell ref="B7:B9"/>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20" t="s">
        <v>109</v>
      </c>
    </row>
    <row r="2" spans="1:3">
      <c r="A2" s="1"/>
    </row>
    <row r="3" spans="1:3">
      <c r="A3" s="1"/>
    </row>
    <row r="4" spans="1:3" ht="14.25" thickBot="1">
      <c r="A4" s="17" t="s">
        <v>123</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3.77</v>
      </c>
    </row>
    <row r="11" spans="1:3" ht="14.25" thickBot="1">
      <c r="A11" s="69">
        <v>0</v>
      </c>
      <c r="B11" s="72">
        <v>10</v>
      </c>
      <c r="C11" s="72">
        <v>3.97</v>
      </c>
    </row>
    <row r="12" spans="1:3" ht="14.25" thickBot="1">
      <c r="A12" s="69">
        <v>0</v>
      </c>
      <c r="B12" s="72">
        <v>20</v>
      </c>
      <c r="C12" s="72">
        <v>4.09</v>
      </c>
    </row>
    <row r="13" spans="1:3" ht="14.25" thickBot="1">
      <c r="A13" s="69">
        <v>0</v>
      </c>
      <c r="B13" s="72">
        <v>30</v>
      </c>
      <c r="C13" s="72">
        <v>4.12</v>
      </c>
    </row>
    <row r="14" spans="1:3" ht="14.25" thickBot="1">
      <c r="A14" s="69">
        <v>0</v>
      </c>
      <c r="B14" s="72">
        <v>40</v>
      </c>
      <c r="C14" s="72">
        <v>4.07</v>
      </c>
    </row>
    <row r="15" spans="1:3" ht="14.25" thickBot="1">
      <c r="A15" s="69">
        <v>0</v>
      </c>
      <c r="B15" s="72">
        <v>50</v>
      </c>
      <c r="C15" s="72">
        <v>3.92</v>
      </c>
    </row>
    <row r="16" spans="1:3" ht="14.25" thickBot="1">
      <c r="A16" s="69">
        <v>0</v>
      </c>
      <c r="B16" s="72">
        <v>60</v>
      </c>
      <c r="C16" s="72">
        <v>3.69</v>
      </c>
    </row>
    <row r="17" spans="1:3" ht="14.25" thickBot="1">
      <c r="A17" s="71">
        <v>15</v>
      </c>
      <c r="B17" s="72">
        <v>0</v>
      </c>
      <c r="C17" s="72">
        <v>3.77</v>
      </c>
    </row>
    <row r="18" spans="1:3" ht="14.25" thickBot="1">
      <c r="A18" s="69">
        <v>15</v>
      </c>
      <c r="B18" s="72">
        <v>10</v>
      </c>
      <c r="C18" s="72">
        <v>3.96</v>
      </c>
    </row>
    <row r="19" spans="1:3" ht="14.25" thickBot="1">
      <c r="A19" s="69">
        <v>15</v>
      </c>
      <c r="B19" s="72">
        <v>20</v>
      </c>
      <c r="C19" s="72">
        <v>4.08</v>
      </c>
    </row>
    <row r="20" spans="1:3" ht="14.25" thickBot="1">
      <c r="A20" s="69">
        <v>15</v>
      </c>
      <c r="B20" s="72">
        <v>30</v>
      </c>
      <c r="C20" s="72">
        <v>4.0999999999999996</v>
      </c>
    </row>
    <row r="21" spans="1:3" ht="14.25" thickBot="1">
      <c r="A21" s="69">
        <v>15</v>
      </c>
      <c r="B21" s="72">
        <v>40</v>
      </c>
      <c r="C21" s="72">
        <v>4.04</v>
      </c>
    </row>
    <row r="22" spans="1:3" ht="14.25" thickBot="1">
      <c r="A22" s="69">
        <v>15</v>
      </c>
      <c r="B22" s="72">
        <v>50</v>
      </c>
      <c r="C22" s="72">
        <v>3.89</v>
      </c>
    </row>
    <row r="23" spans="1:3" ht="14.25" thickBot="1">
      <c r="A23" s="70">
        <v>15</v>
      </c>
      <c r="B23" s="72">
        <v>60</v>
      </c>
      <c r="C23" s="72">
        <v>3.66</v>
      </c>
    </row>
    <row r="24" spans="1:3" ht="14.25" thickBot="1">
      <c r="A24" s="69">
        <v>30</v>
      </c>
      <c r="B24" s="72">
        <v>0</v>
      </c>
      <c r="C24" s="72">
        <v>3.77</v>
      </c>
    </row>
    <row r="25" spans="1:3" ht="14.25" thickBot="1">
      <c r="A25" s="69">
        <v>30</v>
      </c>
      <c r="B25" s="72">
        <v>10</v>
      </c>
      <c r="C25" s="72">
        <v>3.94</v>
      </c>
    </row>
    <row r="26" spans="1:3" ht="14.25" thickBot="1">
      <c r="A26" s="69">
        <v>30</v>
      </c>
      <c r="B26" s="72">
        <v>20</v>
      </c>
      <c r="C26" s="72">
        <v>4.03</v>
      </c>
    </row>
    <row r="27" spans="1:3" ht="14.25" thickBot="1">
      <c r="A27" s="69">
        <v>30</v>
      </c>
      <c r="B27" s="72">
        <v>30</v>
      </c>
      <c r="C27" s="72">
        <v>4.05</v>
      </c>
    </row>
    <row r="28" spans="1:3" ht="14.25" thickBot="1">
      <c r="A28" s="69">
        <v>30</v>
      </c>
      <c r="B28" s="72">
        <v>40</v>
      </c>
      <c r="C28" s="72">
        <v>3.98</v>
      </c>
    </row>
    <row r="29" spans="1:3" ht="14.25" thickBot="1">
      <c r="A29" s="69">
        <v>30</v>
      </c>
      <c r="B29" s="72">
        <v>50</v>
      </c>
      <c r="C29" s="72">
        <v>3.83</v>
      </c>
    </row>
    <row r="30" spans="1:3" ht="14.25" thickBot="1">
      <c r="A30" s="70">
        <v>30</v>
      </c>
      <c r="B30" s="72">
        <v>60</v>
      </c>
      <c r="C30" s="72">
        <v>3.6</v>
      </c>
    </row>
    <row r="31" spans="1:3" ht="14.25" thickBot="1">
      <c r="A31" s="69">
        <v>45</v>
      </c>
      <c r="B31" s="72">
        <v>0</v>
      </c>
      <c r="C31" s="72">
        <v>3.77</v>
      </c>
    </row>
    <row r="32" spans="1:3" ht="14.25" thickBot="1">
      <c r="A32" s="69">
        <v>45</v>
      </c>
      <c r="B32" s="72">
        <v>10</v>
      </c>
      <c r="C32" s="72">
        <v>3.9</v>
      </c>
    </row>
    <row r="33" spans="1:3" ht="14.25" thickBot="1">
      <c r="A33" s="69">
        <v>45</v>
      </c>
      <c r="B33" s="72">
        <v>20</v>
      </c>
      <c r="C33" s="72">
        <v>3.97</v>
      </c>
    </row>
    <row r="34" spans="1:3" ht="14.25" thickBot="1">
      <c r="A34" s="69">
        <v>45</v>
      </c>
      <c r="B34" s="72">
        <v>30</v>
      </c>
      <c r="C34" s="72">
        <v>3.96</v>
      </c>
    </row>
    <row r="35" spans="1:3" ht="14.25" thickBot="1">
      <c r="A35" s="69">
        <v>45</v>
      </c>
      <c r="B35" s="72">
        <v>40</v>
      </c>
      <c r="C35" s="72">
        <v>3.87</v>
      </c>
    </row>
    <row r="36" spans="1:3" ht="14.25" thickBot="1">
      <c r="A36" s="69">
        <v>45</v>
      </c>
      <c r="B36" s="72">
        <v>50</v>
      </c>
      <c r="C36" s="72">
        <v>3.71</v>
      </c>
    </row>
    <row r="37" spans="1:3" ht="14.25" thickBot="1">
      <c r="A37" s="70">
        <v>45</v>
      </c>
      <c r="B37" s="72">
        <v>60</v>
      </c>
      <c r="C37" s="72">
        <v>3.5</v>
      </c>
    </row>
    <row r="38" spans="1:3" ht="14.25" thickBot="1">
      <c r="A38" s="69">
        <v>90</v>
      </c>
      <c r="B38" s="72">
        <v>0</v>
      </c>
      <c r="C38" s="72">
        <v>3.77</v>
      </c>
    </row>
    <row r="39" spans="1:3" ht="14.25" thickBot="1">
      <c r="A39" s="69">
        <v>90</v>
      </c>
      <c r="B39" s="72">
        <v>10</v>
      </c>
      <c r="C39" s="72">
        <v>3.73</v>
      </c>
    </row>
    <row r="40" spans="1:3" ht="14.25" thickBot="1">
      <c r="A40" s="69">
        <v>90</v>
      </c>
      <c r="B40" s="72">
        <v>20</v>
      </c>
      <c r="C40" s="72">
        <v>3.65</v>
      </c>
    </row>
    <row r="41" spans="1:3" ht="14.25" thickBot="1">
      <c r="A41" s="69">
        <v>90</v>
      </c>
      <c r="B41" s="72">
        <v>30</v>
      </c>
      <c r="C41" s="72">
        <v>3.52</v>
      </c>
    </row>
    <row r="42" spans="1:3" ht="14.25" thickBot="1">
      <c r="A42" s="69">
        <v>90</v>
      </c>
      <c r="B42" s="72">
        <v>40</v>
      </c>
      <c r="C42" s="72">
        <v>3.36</v>
      </c>
    </row>
    <row r="43" spans="1:3" ht="14.25" thickBot="1">
      <c r="A43" s="69">
        <v>90</v>
      </c>
      <c r="B43" s="72">
        <v>50</v>
      </c>
      <c r="C43" s="72">
        <v>3.16</v>
      </c>
    </row>
    <row r="44" spans="1:3" ht="14.25" thickBot="1">
      <c r="A44" s="70">
        <v>90</v>
      </c>
      <c r="B44" s="72">
        <v>60</v>
      </c>
      <c r="C44" s="72">
        <v>2.93</v>
      </c>
    </row>
    <row r="45" spans="1:3">
      <c r="A45" s="19" t="s">
        <v>116</v>
      </c>
    </row>
  </sheetData>
  <mergeCells count="2">
    <mergeCell ref="A7:A9"/>
    <mergeCell ref="B7:B9"/>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topLeftCell="A7" zoomScale="130" zoomScaleNormal="130" workbookViewId="0">
      <selection activeCell="G17" sqref="G17"/>
    </sheetView>
  </sheetViews>
  <sheetFormatPr defaultRowHeight="13.5"/>
  <sheetData>
    <row r="1" spans="1:3" ht="18">
      <c r="A1" s="16" t="s">
        <v>109</v>
      </c>
    </row>
    <row r="2" spans="1:3">
      <c r="A2" s="2"/>
    </row>
    <row r="3" spans="1:3">
      <c r="A3" s="2"/>
    </row>
    <row r="4" spans="1:3" ht="14.25" thickBot="1">
      <c r="A4" s="17" t="s">
        <v>124</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3.67</v>
      </c>
    </row>
    <row r="11" spans="1:3" ht="14.25" thickBot="1">
      <c r="A11" s="69">
        <v>0</v>
      </c>
      <c r="B11" s="72">
        <v>10</v>
      </c>
      <c r="C11" s="72">
        <v>3.84</v>
      </c>
    </row>
    <row r="12" spans="1:3" ht="14.25" thickBot="1">
      <c r="A12" s="69">
        <v>0</v>
      </c>
      <c r="B12" s="72">
        <v>20</v>
      </c>
      <c r="C12" s="72">
        <v>3.93</v>
      </c>
    </row>
    <row r="13" spans="1:3" ht="14.25" thickBot="1">
      <c r="A13" s="69">
        <v>0</v>
      </c>
      <c r="B13" s="72">
        <v>30</v>
      </c>
      <c r="C13" s="72">
        <v>3.94</v>
      </c>
    </row>
    <row r="14" spans="1:3" ht="14.25" thickBot="1">
      <c r="A14" s="69">
        <v>0</v>
      </c>
      <c r="B14" s="72">
        <v>40</v>
      </c>
      <c r="C14" s="72">
        <v>3.86</v>
      </c>
    </row>
    <row r="15" spans="1:3" ht="14.25" thickBot="1">
      <c r="A15" s="69">
        <v>0</v>
      </c>
      <c r="B15" s="72">
        <v>50</v>
      </c>
      <c r="C15" s="72">
        <v>3.71</v>
      </c>
    </row>
    <row r="16" spans="1:3" ht="14.25" thickBot="1">
      <c r="A16" s="69">
        <v>0</v>
      </c>
      <c r="B16" s="72">
        <v>60</v>
      </c>
      <c r="C16" s="72">
        <v>3.48</v>
      </c>
    </row>
    <row r="17" spans="1:3" ht="14.25" thickBot="1">
      <c r="A17" s="71">
        <v>15</v>
      </c>
      <c r="B17" s="72">
        <v>0</v>
      </c>
      <c r="C17" s="72">
        <v>3.67</v>
      </c>
    </row>
    <row r="18" spans="1:3" ht="14.25" thickBot="1">
      <c r="A18" s="69">
        <v>15</v>
      </c>
      <c r="B18" s="72">
        <v>10</v>
      </c>
      <c r="C18" s="72">
        <v>3.83</v>
      </c>
    </row>
    <row r="19" spans="1:3" ht="14.25" thickBot="1">
      <c r="A19" s="69">
        <v>15</v>
      </c>
      <c r="B19" s="72">
        <v>20</v>
      </c>
      <c r="C19" s="72">
        <v>3.91</v>
      </c>
    </row>
    <row r="20" spans="1:3" ht="14.25" thickBot="1">
      <c r="A20" s="69">
        <v>15</v>
      </c>
      <c r="B20" s="72">
        <v>30</v>
      </c>
      <c r="C20" s="72">
        <v>3.92</v>
      </c>
    </row>
    <row r="21" spans="1:3" ht="14.25" thickBot="1">
      <c r="A21" s="69">
        <v>15</v>
      </c>
      <c r="B21" s="72">
        <v>40</v>
      </c>
      <c r="C21" s="72">
        <v>3.84</v>
      </c>
    </row>
    <row r="22" spans="1:3" ht="14.25" thickBot="1">
      <c r="A22" s="69">
        <v>15</v>
      </c>
      <c r="B22" s="72">
        <v>50</v>
      </c>
      <c r="C22" s="72">
        <v>3.69</v>
      </c>
    </row>
    <row r="23" spans="1:3" ht="14.25" thickBot="1">
      <c r="A23" s="70">
        <v>15</v>
      </c>
      <c r="B23" s="72">
        <v>60</v>
      </c>
      <c r="C23" s="72">
        <v>3.46</v>
      </c>
    </row>
    <row r="24" spans="1:3" ht="14.25" thickBot="1">
      <c r="A24" s="69">
        <v>30</v>
      </c>
      <c r="B24" s="72">
        <v>0</v>
      </c>
      <c r="C24" s="72">
        <v>3.67</v>
      </c>
    </row>
    <row r="25" spans="1:3" ht="14.25" thickBot="1">
      <c r="A25" s="69">
        <v>30</v>
      </c>
      <c r="B25" s="72">
        <v>10</v>
      </c>
      <c r="C25" s="72">
        <v>3.81</v>
      </c>
    </row>
    <row r="26" spans="1:3" ht="14.25" thickBot="1">
      <c r="A26" s="69">
        <v>30</v>
      </c>
      <c r="B26" s="72">
        <v>20</v>
      </c>
      <c r="C26" s="72">
        <v>3.88</v>
      </c>
    </row>
    <row r="27" spans="1:3" ht="14.25" thickBot="1">
      <c r="A27" s="69">
        <v>30</v>
      </c>
      <c r="B27" s="72">
        <v>30</v>
      </c>
      <c r="C27" s="72">
        <v>3.87</v>
      </c>
    </row>
    <row r="28" spans="1:3" ht="14.25" thickBot="1">
      <c r="A28" s="69">
        <v>30</v>
      </c>
      <c r="B28" s="72">
        <v>40</v>
      </c>
      <c r="C28" s="72">
        <v>3.78</v>
      </c>
    </row>
    <row r="29" spans="1:3" ht="14.25" thickBot="1">
      <c r="A29" s="69">
        <v>30</v>
      </c>
      <c r="B29" s="72">
        <v>50</v>
      </c>
      <c r="C29" s="72">
        <v>3.63</v>
      </c>
    </row>
    <row r="30" spans="1:3" ht="14.25" thickBot="1">
      <c r="A30" s="70">
        <v>30</v>
      </c>
      <c r="B30" s="72">
        <v>60</v>
      </c>
      <c r="C30" s="72">
        <v>3.4</v>
      </c>
    </row>
    <row r="31" spans="1:3" ht="14.25" thickBot="1">
      <c r="A31" s="69">
        <v>45</v>
      </c>
      <c r="B31" s="72">
        <v>0</v>
      </c>
      <c r="C31" s="72">
        <v>3.67</v>
      </c>
    </row>
    <row r="32" spans="1:3" ht="14.25" thickBot="1">
      <c r="A32" s="69">
        <v>45</v>
      </c>
      <c r="B32" s="72">
        <v>10</v>
      </c>
      <c r="C32" s="72">
        <v>3.77</v>
      </c>
    </row>
    <row r="33" spans="1:3" ht="14.25" thickBot="1">
      <c r="A33" s="69">
        <v>45</v>
      </c>
      <c r="B33" s="72">
        <v>20</v>
      </c>
      <c r="C33" s="72">
        <v>3.82</v>
      </c>
    </row>
    <row r="34" spans="1:3" ht="14.25" thickBot="1">
      <c r="A34" s="69">
        <v>45</v>
      </c>
      <c r="B34" s="72">
        <v>30</v>
      </c>
      <c r="C34" s="72">
        <v>3.79</v>
      </c>
    </row>
    <row r="35" spans="1:3" ht="14.25" thickBot="1">
      <c r="A35" s="69">
        <v>45</v>
      </c>
      <c r="B35" s="72">
        <v>40</v>
      </c>
      <c r="C35" s="72">
        <v>3.69</v>
      </c>
    </row>
    <row r="36" spans="1:3" ht="14.25" thickBot="1">
      <c r="A36" s="69">
        <v>45</v>
      </c>
      <c r="B36" s="72">
        <v>50</v>
      </c>
      <c r="C36" s="72">
        <v>3.53</v>
      </c>
    </row>
    <row r="37" spans="1:3" ht="14.25" thickBot="1">
      <c r="A37" s="70">
        <v>45</v>
      </c>
      <c r="B37" s="72">
        <v>60</v>
      </c>
      <c r="C37" s="72">
        <v>3.3</v>
      </c>
    </row>
    <row r="38" spans="1:3" ht="14.25" thickBot="1">
      <c r="A38" s="69">
        <v>90</v>
      </c>
      <c r="B38" s="72">
        <v>0</v>
      </c>
      <c r="C38" s="72">
        <v>3.67</v>
      </c>
    </row>
    <row r="39" spans="1:3" ht="14.25" thickBot="1">
      <c r="A39" s="69">
        <v>90</v>
      </c>
      <c r="B39" s="72">
        <v>10</v>
      </c>
      <c r="C39" s="72">
        <v>3.63</v>
      </c>
    </row>
    <row r="40" spans="1:3" ht="14.25" thickBot="1">
      <c r="A40" s="69">
        <v>90</v>
      </c>
      <c r="B40" s="72">
        <v>20</v>
      </c>
      <c r="C40" s="72">
        <v>3.54</v>
      </c>
    </row>
    <row r="41" spans="1:3" ht="14.25" thickBot="1">
      <c r="A41" s="69">
        <v>90</v>
      </c>
      <c r="B41" s="72">
        <v>30</v>
      </c>
      <c r="C41" s="72">
        <v>3.41</v>
      </c>
    </row>
    <row r="42" spans="1:3" ht="14.25" thickBot="1">
      <c r="A42" s="69">
        <v>90</v>
      </c>
      <c r="B42" s="72">
        <v>40</v>
      </c>
      <c r="C42" s="72">
        <v>3.24</v>
      </c>
    </row>
    <row r="43" spans="1:3" ht="14.25" thickBot="1">
      <c r="A43" s="69">
        <v>90</v>
      </c>
      <c r="B43" s="72">
        <v>50</v>
      </c>
      <c r="C43" s="72">
        <v>3.04</v>
      </c>
    </row>
    <row r="44" spans="1:3" ht="14.25" thickBot="1">
      <c r="A44" s="70">
        <v>90</v>
      </c>
      <c r="B44" s="72">
        <v>60</v>
      </c>
      <c r="C44" s="72">
        <v>2.81</v>
      </c>
    </row>
    <row r="45" spans="1:3">
      <c r="A45" s="19" t="s">
        <v>116</v>
      </c>
    </row>
  </sheetData>
  <mergeCells count="2">
    <mergeCell ref="A7:A9"/>
    <mergeCell ref="B7:B9"/>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16" t="s">
        <v>109</v>
      </c>
    </row>
    <row r="2" spans="1:3">
      <c r="A2" s="2"/>
    </row>
    <row r="3" spans="1:3">
      <c r="A3" s="2"/>
    </row>
    <row r="4" spans="1:3" ht="14.25" thickBot="1">
      <c r="A4" s="17" t="s">
        <v>125</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3.96</v>
      </c>
    </row>
    <row r="11" spans="1:3" ht="14.25" thickBot="1">
      <c r="A11" s="69">
        <v>0</v>
      </c>
      <c r="B11" s="72">
        <v>10</v>
      </c>
      <c r="C11" s="72">
        <v>4.0599999999999996</v>
      </c>
    </row>
    <row r="12" spans="1:3" ht="14.25" thickBot="1">
      <c r="A12" s="69">
        <v>0</v>
      </c>
      <c r="B12" s="72">
        <v>20</v>
      </c>
      <c r="C12" s="72">
        <v>4.09</v>
      </c>
    </row>
    <row r="13" spans="1:3" ht="14.25" thickBot="1">
      <c r="A13" s="69">
        <v>0</v>
      </c>
      <c r="B13" s="72">
        <v>30</v>
      </c>
      <c r="C13" s="72">
        <v>4.0199999999999996</v>
      </c>
    </row>
    <row r="14" spans="1:3" ht="14.25" thickBot="1">
      <c r="A14" s="69">
        <v>0</v>
      </c>
      <c r="B14" s="72">
        <v>40</v>
      </c>
      <c r="C14" s="72">
        <v>3.88</v>
      </c>
    </row>
    <row r="15" spans="1:3" ht="14.25" thickBot="1">
      <c r="A15" s="69">
        <v>0</v>
      </c>
      <c r="B15" s="72">
        <v>50</v>
      </c>
      <c r="C15" s="72">
        <v>3.66</v>
      </c>
    </row>
    <row r="16" spans="1:3" ht="14.25" thickBot="1">
      <c r="A16" s="69">
        <v>0</v>
      </c>
      <c r="B16" s="72">
        <v>60</v>
      </c>
      <c r="C16" s="72">
        <v>3.37</v>
      </c>
    </row>
    <row r="17" spans="1:3" ht="14.25" thickBot="1">
      <c r="A17" s="71">
        <v>15</v>
      </c>
      <c r="B17" s="72">
        <v>0</v>
      </c>
      <c r="C17" s="72">
        <v>3.96</v>
      </c>
    </row>
    <row r="18" spans="1:3" ht="14.25" thickBot="1">
      <c r="A18" s="69">
        <v>15</v>
      </c>
      <c r="B18" s="72">
        <v>10</v>
      </c>
      <c r="C18" s="72">
        <v>4.0599999999999996</v>
      </c>
    </row>
    <row r="19" spans="1:3" ht="14.25" thickBot="1">
      <c r="A19" s="69">
        <v>15</v>
      </c>
      <c r="B19" s="72">
        <v>20</v>
      </c>
      <c r="C19" s="72">
        <v>4.08</v>
      </c>
    </row>
    <row r="20" spans="1:3" ht="14.25" thickBot="1">
      <c r="A20" s="69">
        <v>15</v>
      </c>
      <c r="B20" s="72">
        <v>30</v>
      </c>
      <c r="C20" s="72">
        <v>4.0199999999999996</v>
      </c>
    </row>
    <row r="21" spans="1:3" ht="14.25" thickBot="1">
      <c r="A21" s="69">
        <v>15</v>
      </c>
      <c r="B21" s="72">
        <v>40</v>
      </c>
      <c r="C21" s="72">
        <v>3.87</v>
      </c>
    </row>
    <row r="22" spans="1:3" ht="14.25" thickBot="1">
      <c r="A22" s="69">
        <v>15</v>
      </c>
      <c r="B22" s="72">
        <v>50</v>
      </c>
      <c r="C22" s="72">
        <v>3.65</v>
      </c>
    </row>
    <row r="23" spans="1:3" ht="14.25" thickBot="1">
      <c r="A23" s="70">
        <v>15</v>
      </c>
      <c r="B23" s="72">
        <v>60</v>
      </c>
      <c r="C23" s="72">
        <v>3.37</v>
      </c>
    </row>
    <row r="24" spans="1:3" ht="14.25" thickBot="1">
      <c r="A24" s="69">
        <v>30</v>
      </c>
      <c r="B24" s="72">
        <v>0</v>
      </c>
      <c r="C24" s="72">
        <v>3.96</v>
      </c>
    </row>
    <row r="25" spans="1:3" ht="14.25" thickBot="1">
      <c r="A25" s="69">
        <v>30</v>
      </c>
      <c r="B25" s="72">
        <v>10</v>
      </c>
      <c r="C25" s="72">
        <v>4.04</v>
      </c>
    </row>
    <row r="26" spans="1:3" ht="14.25" thickBot="1">
      <c r="A26" s="69">
        <v>30</v>
      </c>
      <c r="B26" s="72">
        <v>20</v>
      </c>
      <c r="C26" s="72">
        <v>4.0599999999999996</v>
      </c>
    </row>
    <row r="27" spans="1:3" ht="14.25" thickBot="1">
      <c r="A27" s="69">
        <v>30</v>
      </c>
      <c r="B27" s="72">
        <v>30</v>
      </c>
      <c r="C27" s="72">
        <v>3.99</v>
      </c>
    </row>
    <row r="28" spans="1:3" ht="14.25" thickBot="1">
      <c r="A28" s="69">
        <v>30</v>
      </c>
      <c r="B28" s="72">
        <v>40</v>
      </c>
      <c r="C28" s="72">
        <v>3.85</v>
      </c>
    </row>
    <row r="29" spans="1:3" ht="14.25" thickBot="1">
      <c r="A29" s="69">
        <v>30</v>
      </c>
      <c r="B29" s="72">
        <v>50</v>
      </c>
      <c r="C29" s="72">
        <v>3.63</v>
      </c>
    </row>
    <row r="30" spans="1:3" ht="14.25" thickBot="1">
      <c r="A30" s="70">
        <v>30</v>
      </c>
      <c r="B30" s="72">
        <v>60</v>
      </c>
      <c r="C30" s="72">
        <v>3.35</v>
      </c>
    </row>
    <row r="31" spans="1:3" ht="14.25" thickBot="1">
      <c r="A31" s="69">
        <v>45</v>
      </c>
      <c r="B31" s="72">
        <v>0</v>
      </c>
      <c r="C31" s="72">
        <v>3.96</v>
      </c>
    </row>
    <row r="32" spans="1:3" ht="14.25" thickBot="1">
      <c r="A32" s="69">
        <v>45</v>
      </c>
      <c r="B32" s="72">
        <v>10</v>
      </c>
      <c r="C32" s="72">
        <v>4.0199999999999996</v>
      </c>
    </row>
    <row r="33" spans="1:3" ht="14.25" thickBot="1">
      <c r="A33" s="69">
        <v>45</v>
      </c>
      <c r="B33" s="72">
        <v>20</v>
      </c>
      <c r="C33" s="72">
        <v>4.0199999999999996</v>
      </c>
    </row>
    <row r="34" spans="1:3" ht="14.25" thickBot="1">
      <c r="A34" s="69">
        <v>45</v>
      </c>
      <c r="B34" s="72">
        <v>30</v>
      </c>
      <c r="C34" s="72">
        <v>3.94</v>
      </c>
    </row>
    <row r="35" spans="1:3" ht="14.25" thickBot="1">
      <c r="A35" s="69">
        <v>45</v>
      </c>
      <c r="B35" s="72">
        <v>40</v>
      </c>
      <c r="C35" s="72">
        <v>3.79</v>
      </c>
    </row>
    <row r="36" spans="1:3" ht="14.25" thickBot="1">
      <c r="A36" s="69">
        <v>45</v>
      </c>
      <c r="B36" s="72">
        <v>50</v>
      </c>
      <c r="C36" s="72">
        <v>3.58</v>
      </c>
    </row>
    <row r="37" spans="1:3" ht="14.25" thickBot="1">
      <c r="A37" s="70">
        <v>45</v>
      </c>
      <c r="B37" s="72">
        <v>60</v>
      </c>
      <c r="C37" s="72">
        <v>3.31</v>
      </c>
    </row>
    <row r="38" spans="1:3" ht="14.25" thickBot="1">
      <c r="A38" s="69">
        <v>90</v>
      </c>
      <c r="B38" s="72">
        <v>0</v>
      </c>
      <c r="C38" s="72">
        <v>3.96</v>
      </c>
    </row>
    <row r="39" spans="1:3" ht="14.25" thickBot="1">
      <c r="A39" s="69">
        <v>90</v>
      </c>
      <c r="B39" s="72">
        <v>10</v>
      </c>
      <c r="C39" s="72">
        <v>3.92</v>
      </c>
    </row>
    <row r="40" spans="1:3" ht="14.25" thickBot="1">
      <c r="A40" s="69">
        <v>90</v>
      </c>
      <c r="B40" s="72">
        <v>20</v>
      </c>
      <c r="C40" s="72">
        <v>3.83</v>
      </c>
    </row>
    <row r="41" spans="1:3" ht="14.25" thickBot="1">
      <c r="A41" s="69">
        <v>90</v>
      </c>
      <c r="B41" s="72">
        <v>30</v>
      </c>
      <c r="C41" s="72">
        <v>3.68</v>
      </c>
    </row>
    <row r="42" spans="1:3" ht="14.25" thickBot="1">
      <c r="A42" s="69">
        <v>90</v>
      </c>
      <c r="B42" s="72">
        <v>40</v>
      </c>
      <c r="C42" s="72">
        <v>3.49</v>
      </c>
    </row>
    <row r="43" spans="1:3" ht="14.25" thickBot="1">
      <c r="A43" s="69">
        <v>90</v>
      </c>
      <c r="B43" s="72">
        <v>50</v>
      </c>
      <c r="C43" s="72">
        <v>3.26</v>
      </c>
    </row>
    <row r="44" spans="1:3" ht="14.25" thickBot="1">
      <c r="A44" s="70">
        <v>90</v>
      </c>
      <c r="B44" s="72">
        <v>60</v>
      </c>
      <c r="C44" s="72">
        <v>3</v>
      </c>
    </row>
    <row r="45" spans="1:3">
      <c r="A45" s="19" t="s">
        <v>116</v>
      </c>
    </row>
  </sheetData>
  <mergeCells count="2">
    <mergeCell ref="A7:A9"/>
    <mergeCell ref="B7:B9"/>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U55"/>
  <sheetViews>
    <sheetView showGridLines="0" topLeftCell="A4" zoomScaleNormal="100" workbookViewId="0">
      <selection activeCell="E8" sqref="E8"/>
    </sheetView>
  </sheetViews>
  <sheetFormatPr defaultRowHeight="13.5"/>
  <cols>
    <col min="1" max="1" width="5.5" customWidth="1"/>
    <col min="2" max="2" width="12.625" customWidth="1"/>
    <col min="3" max="3" width="26.75" customWidth="1"/>
    <col min="4" max="4" width="17.25" bestFit="1" customWidth="1"/>
    <col min="5" max="5" width="12.625" customWidth="1"/>
    <col min="6" max="6" width="15.25" customWidth="1"/>
    <col min="7" max="7" width="8" customWidth="1"/>
    <col min="8" max="8" width="12.625" customWidth="1"/>
    <col min="9" max="9" width="14" bestFit="1" customWidth="1"/>
    <col min="10" max="12" width="9" customWidth="1"/>
    <col min="14" max="14" width="9" customWidth="1"/>
  </cols>
  <sheetData>
    <row r="1" spans="1:21" ht="17.25">
      <c r="A1" s="41" t="s">
        <v>0</v>
      </c>
      <c r="U1" s="1"/>
    </row>
    <row r="2" spans="1:21">
      <c r="U2" s="1"/>
    </row>
    <row r="3" spans="1:21">
      <c r="B3" s="2" t="s">
        <v>1</v>
      </c>
      <c r="C3" s="1"/>
      <c r="D3" s="1"/>
      <c r="E3" s="1"/>
      <c r="F3" s="1"/>
      <c r="G3" s="1"/>
      <c r="H3" s="1"/>
      <c r="I3" s="1"/>
      <c r="J3" s="1"/>
      <c r="K3" s="50"/>
      <c r="L3" s="51"/>
      <c r="M3" s="51"/>
      <c r="N3" s="1"/>
    </row>
    <row r="4" spans="1:21" ht="28.5" customHeight="1" thickBot="1">
      <c r="B4" s="103" t="s">
        <v>3</v>
      </c>
      <c r="C4" s="117"/>
      <c r="D4" s="26" t="s">
        <v>136</v>
      </c>
      <c r="E4" s="43" t="s">
        <v>4</v>
      </c>
      <c r="F4" s="104" t="s">
        <v>140</v>
      </c>
      <c r="G4" s="105"/>
      <c r="H4" s="106"/>
      <c r="I4" s="32" t="s">
        <v>5</v>
      </c>
      <c r="J4" s="50"/>
      <c r="K4" s="50"/>
      <c r="N4" s="1"/>
    </row>
    <row r="5" spans="1:21" ht="22.5" customHeight="1" thickBot="1">
      <c r="B5" s="118" t="s">
        <v>8</v>
      </c>
      <c r="C5" s="119"/>
      <c r="D5" s="46" t="s">
        <v>137</v>
      </c>
      <c r="E5" s="53"/>
      <c r="F5" s="113"/>
      <c r="G5" s="113"/>
      <c r="H5" s="114"/>
      <c r="I5" s="32" t="s">
        <v>9</v>
      </c>
      <c r="J5" s="52" t="str">
        <f>IF(E5="","←物件名、コメントを入力してください","")</f>
        <v>←物件名、コメントを入力してください</v>
      </c>
      <c r="K5" s="50"/>
      <c r="N5" s="1"/>
    </row>
    <row r="6" spans="1:21" ht="22.5" customHeight="1" thickBot="1">
      <c r="B6" s="120" t="s">
        <v>11</v>
      </c>
      <c r="C6" s="118"/>
      <c r="D6" s="46" t="s">
        <v>138</v>
      </c>
      <c r="E6" s="54"/>
      <c r="F6" s="115"/>
      <c r="G6" s="115"/>
      <c r="H6" s="116"/>
      <c r="I6" s="32" t="s">
        <v>9</v>
      </c>
      <c r="J6" s="52" t="str">
        <f>IF(E6="","←場所を選択してください","")</f>
        <v>←場所を選択してください</v>
      </c>
      <c r="K6" s="50"/>
      <c r="N6" s="1"/>
    </row>
    <row r="7" spans="1:21" ht="22.5" customHeight="1" thickBot="1">
      <c r="B7" s="121" t="s">
        <v>13</v>
      </c>
      <c r="C7" s="31" t="s">
        <v>164</v>
      </c>
      <c r="D7" s="47" t="s">
        <v>138</v>
      </c>
      <c r="E7" s="54"/>
      <c r="F7" s="115"/>
      <c r="G7" s="115"/>
      <c r="H7" s="116"/>
      <c r="I7" s="32" t="s">
        <v>9</v>
      </c>
      <c r="J7" s="52" t="str">
        <f>IF(E7="","←集熱器形式を選択してください","")</f>
        <v>←集熱器形式を選択してください</v>
      </c>
      <c r="K7" s="50"/>
      <c r="N7" s="1"/>
    </row>
    <row r="8" spans="1:21" ht="22.5" customHeight="1" thickBot="1">
      <c r="B8" s="122"/>
      <c r="C8" s="27" t="s">
        <v>16</v>
      </c>
      <c r="D8" s="46" t="s">
        <v>137</v>
      </c>
      <c r="E8" s="55"/>
      <c r="F8" s="115"/>
      <c r="G8" s="115"/>
      <c r="H8" s="116"/>
      <c r="I8" s="32" t="s">
        <v>17</v>
      </c>
      <c r="J8" s="52" t="str">
        <f>IF(E8="","←集熱面積を入力してください",IF(計算結果!D17&gt;0.5,"←集熱面積が過剰です",""))</f>
        <v>←集熱面積を入力してください</v>
      </c>
      <c r="K8" s="50"/>
      <c r="N8" s="1"/>
    </row>
    <row r="9" spans="1:21" ht="22.5" customHeight="1" thickBot="1">
      <c r="B9" s="122"/>
      <c r="C9" s="27" t="s">
        <v>18</v>
      </c>
      <c r="D9" s="46" t="s">
        <v>138</v>
      </c>
      <c r="E9" s="54"/>
      <c r="F9" s="115"/>
      <c r="G9" s="115"/>
      <c r="H9" s="116"/>
      <c r="I9" s="32" t="s">
        <v>19</v>
      </c>
      <c r="J9" s="52" t="str">
        <f>IF(E9="","←傾斜角を選択してください","")</f>
        <v>←傾斜角を選択してください</v>
      </c>
      <c r="K9" s="50"/>
      <c r="L9" s="48"/>
      <c r="N9" s="1"/>
    </row>
    <row r="10" spans="1:21" ht="22.5" customHeight="1" thickBot="1">
      <c r="B10" s="123"/>
      <c r="C10" s="27" t="s">
        <v>160</v>
      </c>
      <c r="D10" s="46" t="s">
        <v>138</v>
      </c>
      <c r="E10" s="54"/>
      <c r="F10" s="115"/>
      <c r="G10" s="115"/>
      <c r="H10" s="116"/>
      <c r="I10" s="33" t="s">
        <v>19</v>
      </c>
      <c r="J10" s="52" t="str">
        <f>IF(E10="","←方位角を選択してください","")</f>
        <v>←方位角を選択してください</v>
      </c>
      <c r="K10" s="51"/>
      <c r="L10" s="48"/>
      <c r="N10" s="1"/>
    </row>
    <row r="11" spans="1:21" ht="22.5" customHeight="1">
      <c r="B11" s="28" t="s">
        <v>21</v>
      </c>
      <c r="C11" s="31" t="s">
        <v>22</v>
      </c>
      <c r="D11" s="7" t="s">
        <v>139</v>
      </c>
      <c r="E11" s="57" t="str">
        <f ca="1">IF(E9&lt;&gt;"",IFERROR(SUMPRODUCT((INDIRECT($E$6 &amp; "!A10:A44")=$E$10)*(INDIRECT($E$6 &amp; "!B10:B44")=$E$9)*INDIRECT($E$6&amp;"!C10:C44")),"-"),"-")</f>
        <v>-</v>
      </c>
      <c r="F11" s="115"/>
      <c r="G11" s="115"/>
      <c r="H11" s="116"/>
      <c r="I11" s="33" t="s">
        <v>23</v>
      </c>
      <c r="J11" s="51"/>
      <c r="K11" s="51"/>
      <c r="N11" s="1"/>
    </row>
    <row r="12" spans="1:21" ht="22.5" customHeight="1">
      <c r="B12" s="124" t="s">
        <v>24</v>
      </c>
      <c r="C12" s="42" t="s">
        <v>25</v>
      </c>
      <c r="D12" s="7" t="s">
        <v>139</v>
      </c>
      <c r="E12" s="7" t="str">
        <f>IFERROR(IF($E$7="平板形",VLOOKUP($E$6,ηとγ!$B$6:$C$15,2,FALSE),IF($E$7="真空管形",VLOOKUP($E$6,ηとγ!$B$6:$D$15,3,FALSE),"-")),"-")</f>
        <v>-</v>
      </c>
      <c r="F12" s="115"/>
      <c r="G12" s="115"/>
      <c r="H12" s="116"/>
      <c r="I12" s="33" t="s">
        <v>9</v>
      </c>
      <c r="J12" s="51"/>
      <c r="K12" s="51"/>
      <c r="N12" s="1"/>
    </row>
    <row r="13" spans="1:21" ht="22.5" customHeight="1" thickBot="1">
      <c r="B13" s="125"/>
      <c r="C13" s="42" t="s">
        <v>30</v>
      </c>
      <c r="D13" s="7" t="s">
        <v>139</v>
      </c>
      <c r="E13" s="29" t="str">
        <f>IFERROR(IF($E$7="平板形",VLOOKUP($E$6,ηとγ!$B$6:$E$15,4,FALSE),IF($E$7="真空管形",VLOOKUP($E$6,ηとγ!$B$6:$F$15,5,FALSE),"-")),"-")</f>
        <v>-</v>
      </c>
      <c r="F13" s="115"/>
      <c r="G13" s="115"/>
      <c r="H13" s="116"/>
      <c r="I13" s="33" t="s">
        <v>9</v>
      </c>
      <c r="J13" s="51"/>
      <c r="K13" s="51"/>
      <c r="N13" s="1"/>
    </row>
    <row r="14" spans="1:21" ht="22.5" customHeight="1" thickBot="1">
      <c r="B14" s="103" t="s">
        <v>32</v>
      </c>
      <c r="C14" s="34" t="s">
        <v>33</v>
      </c>
      <c r="D14" s="46" t="s">
        <v>10</v>
      </c>
      <c r="E14" s="55"/>
      <c r="F14" s="115"/>
      <c r="G14" s="115"/>
      <c r="H14" s="116"/>
      <c r="I14" s="32" t="s">
        <v>34</v>
      </c>
      <c r="J14" s="52" t="str">
        <f>IF(E14="","←1日1人当たり給湯量を入力してください","")</f>
        <v>←1日1人当たり給湯量を入力してください</v>
      </c>
      <c r="K14" s="50"/>
      <c r="N14" s="1"/>
    </row>
    <row r="15" spans="1:21" ht="22.5" customHeight="1" thickBot="1">
      <c r="B15" s="103"/>
      <c r="C15" s="34" t="s">
        <v>35</v>
      </c>
      <c r="D15" s="46" t="s">
        <v>137</v>
      </c>
      <c r="E15" s="55"/>
      <c r="F15" s="115"/>
      <c r="G15" s="115"/>
      <c r="H15" s="116"/>
      <c r="I15" s="32" t="s">
        <v>36</v>
      </c>
      <c r="J15" s="52" t="str">
        <f>IF(E15="","←給湯対象人員を入力してください","")</f>
        <v>←給湯対象人員を入力してください</v>
      </c>
      <c r="K15" s="50"/>
      <c r="N15" s="1"/>
    </row>
    <row r="16" spans="1:21" ht="22.5" customHeight="1" thickBot="1">
      <c r="B16" s="103"/>
      <c r="C16" s="34" t="s">
        <v>39</v>
      </c>
      <c r="D16" s="46" t="s">
        <v>137</v>
      </c>
      <c r="E16" s="55"/>
      <c r="F16" s="115"/>
      <c r="G16" s="115"/>
      <c r="H16" s="116"/>
      <c r="I16" s="32" t="s">
        <v>40</v>
      </c>
      <c r="J16" s="52" t="str">
        <f>IF(E16="","←年間給湯日数を入力してください","")</f>
        <v>←年間給湯日数を入力してください</v>
      </c>
      <c r="K16" s="50"/>
      <c r="N16" s="1"/>
    </row>
    <row r="17" spans="1:21" ht="22.5" customHeight="1" thickBot="1">
      <c r="B17" s="103"/>
      <c r="C17" s="34" t="s">
        <v>44</v>
      </c>
      <c r="D17" s="46" t="s">
        <v>143</v>
      </c>
      <c r="E17" s="29">
        <v>60</v>
      </c>
      <c r="F17" s="107" t="s">
        <v>141</v>
      </c>
      <c r="G17" s="110" t="s">
        <v>142</v>
      </c>
      <c r="H17" s="55"/>
      <c r="I17" s="32" t="s">
        <v>45</v>
      </c>
      <c r="J17" s="50"/>
      <c r="K17" s="50"/>
      <c r="N17" s="1"/>
    </row>
    <row r="18" spans="1:21" ht="22.5" customHeight="1" thickBot="1">
      <c r="B18" s="103"/>
      <c r="C18" s="34" t="s">
        <v>48</v>
      </c>
      <c r="D18" s="46" t="s">
        <v>143</v>
      </c>
      <c r="E18" s="29">
        <v>15</v>
      </c>
      <c r="F18" s="108"/>
      <c r="G18" s="111"/>
      <c r="H18" s="55"/>
      <c r="I18" s="32" t="s">
        <v>45</v>
      </c>
      <c r="J18" s="50"/>
      <c r="K18" s="50"/>
      <c r="N18" s="1"/>
    </row>
    <row r="19" spans="1:21" ht="22.5" customHeight="1" thickBot="1">
      <c r="A19" s="30"/>
      <c r="B19" s="26" t="s">
        <v>52</v>
      </c>
      <c r="C19" s="34" t="s">
        <v>53</v>
      </c>
      <c r="D19" s="46" t="s">
        <v>143</v>
      </c>
      <c r="E19" s="7">
        <v>0.85</v>
      </c>
      <c r="F19" s="109"/>
      <c r="G19" s="112"/>
      <c r="H19" s="56"/>
      <c r="I19" s="32" t="s">
        <v>9</v>
      </c>
      <c r="J19" s="50"/>
      <c r="K19" s="50"/>
      <c r="N19" s="1"/>
    </row>
    <row r="20" spans="1:21">
      <c r="A20" s="30"/>
      <c r="D20" s="1"/>
      <c r="N20" s="1"/>
    </row>
    <row r="21" spans="1:21">
      <c r="N21" s="1"/>
    </row>
    <row r="22" spans="1:21">
      <c r="U22" s="1"/>
    </row>
    <row r="23" spans="1:21">
      <c r="U23" s="1"/>
    </row>
    <row r="24" spans="1:21">
      <c r="U24" s="1"/>
    </row>
    <row r="25" spans="1:21">
      <c r="U25" s="1"/>
    </row>
    <row r="26" spans="1:21">
      <c r="U26" s="1"/>
    </row>
    <row r="27" spans="1:21">
      <c r="U27" s="1"/>
    </row>
    <row r="28" spans="1:21">
      <c r="U28" s="1"/>
    </row>
    <row r="29" spans="1:21" ht="13.5" customHeight="1">
      <c r="U29" s="1"/>
    </row>
    <row r="30" spans="1:21">
      <c r="U30" s="1"/>
    </row>
    <row r="31" spans="1:21">
      <c r="U31" s="1"/>
    </row>
    <row r="32" spans="1:21">
      <c r="U32" s="1"/>
    </row>
    <row r="33" spans="21:21">
      <c r="U33" s="1"/>
    </row>
    <row r="34" spans="21:21">
      <c r="U34" s="1"/>
    </row>
    <row r="35" spans="21:21">
      <c r="U35" s="1"/>
    </row>
    <row r="36" spans="21:21">
      <c r="U36" s="1"/>
    </row>
    <row r="37" spans="21:21">
      <c r="U37" s="1"/>
    </row>
    <row r="38" spans="21:21">
      <c r="U38" s="1"/>
    </row>
    <row r="39" spans="21:21">
      <c r="U39" s="1"/>
    </row>
    <row r="40" spans="21:21">
      <c r="U40" s="1"/>
    </row>
    <row r="47" spans="21:21">
      <c r="U47" s="1"/>
    </row>
    <row r="48" spans="21:21">
      <c r="U48" s="1"/>
    </row>
    <row r="49" spans="2:21" ht="13.5" customHeight="1">
      <c r="U49" s="1"/>
    </row>
    <row r="50" spans="2:21">
      <c r="U50" s="1"/>
    </row>
    <row r="51" spans="2:21">
      <c r="U51" s="1"/>
    </row>
    <row r="52" spans="2:21">
      <c r="U52" s="1"/>
    </row>
    <row r="53" spans="2:21">
      <c r="U53" s="1"/>
    </row>
    <row r="54" spans="2:21">
      <c r="U54" s="1"/>
    </row>
    <row r="55" spans="2:21">
      <c r="B55" s="1"/>
      <c r="E55" s="1"/>
      <c r="F55" s="1"/>
      <c r="G55" s="1"/>
      <c r="H55" s="1"/>
      <c r="U55" s="1"/>
    </row>
  </sheetData>
  <sheetProtection password="E099" sheet="1" objects="1" scenarios="1" selectLockedCells="1"/>
  <mergeCells count="10">
    <mergeCell ref="B14:B18"/>
    <mergeCell ref="F4:H4"/>
    <mergeCell ref="F17:F19"/>
    <mergeCell ref="G17:G19"/>
    <mergeCell ref="F5:H16"/>
    <mergeCell ref="B4:C4"/>
    <mergeCell ref="B5:C5"/>
    <mergeCell ref="B6:C6"/>
    <mergeCell ref="B7:B10"/>
    <mergeCell ref="B12:B13"/>
  </mergeCells>
  <phoneticPr fontId="3"/>
  <conditionalFormatting sqref="E14 E18:E19">
    <cfRule type="expression" dxfId="1" priority="6">
      <formula>$H14&lt;&gt;""</formula>
    </cfRule>
  </conditionalFormatting>
  <conditionalFormatting sqref="E17">
    <cfRule type="expression" dxfId="0" priority="1">
      <formula>$H17&lt;&gt;""</formula>
    </cfRule>
  </conditionalFormatting>
  <dataValidations count="3">
    <dataValidation type="decimal" allowBlank="1" showInputMessage="1" showErrorMessage="1" error="0～9999の範囲で入力してください。" sqref="E8">
      <formula1>0</formula1>
      <formula2>9999</formula2>
    </dataValidation>
    <dataValidation type="whole" allowBlank="1" showInputMessage="1" showErrorMessage="1" sqref="E18">
      <formula1>10</formula1>
      <formula2>20</formula2>
    </dataValidation>
    <dataValidation type="decimal" allowBlank="1" showInputMessage="1" showErrorMessage="1" sqref="E19">
      <formula1>0.7</formula1>
      <formula2>1</formula2>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DL設定!$B$2:$B$11</xm:f>
          </x14:formula1>
          <xm:sqref>E6</xm:sqref>
        </x14:dataValidation>
        <x14:dataValidation type="list" allowBlank="1" showInputMessage="1" showErrorMessage="1">
          <x14:formula1>
            <xm:f>DL設定!$C$2:$C$3</xm:f>
          </x14:formula1>
          <xm:sqref>E7</xm:sqref>
        </x14:dataValidation>
        <x14:dataValidation type="list" allowBlank="1" showInputMessage="1" showErrorMessage="1">
          <x14:formula1>
            <xm:f>DL設定!$D$2:$D$8</xm:f>
          </x14:formula1>
          <xm:sqref>E9</xm:sqref>
        </x14:dataValidation>
        <x14:dataValidation type="list" allowBlank="1" showInputMessage="1" showErrorMessage="1">
          <x14:formula1>
            <xm:f>DL設定!$E$2:$E$6</xm:f>
          </x14:formula1>
          <xm:sqref>E10</xm:sqref>
        </x14:dataValidation>
        <x14:dataValidation type="whole" allowBlank="1" showInputMessage="1" showErrorMessage="1" error="0～365(整数)の範囲で入力してください。">
          <x14:formula1>
            <xm:f>DL設定!J2</xm:f>
          </x14:formula1>
          <x14:formula2>
            <xm:f>DL設定!J3</xm:f>
          </x14:formula2>
          <xm:sqref>E16</xm:sqref>
        </x14:dataValidation>
        <x14:dataValidation type="whole" allowBlank="1" showInputMessage="1" showErrorMessage="1" error="5～30(整数)の範囲で入力してください。">
          <x14:formula1>
            <xm:f>DL設定!L2</xm:f>
          </x14:formula1>
          <x14:formula2>
            <xm:f>DL設定!L3</xm:f>
          </x14:formula2>
          <xm:sqref>H18</xm:sqref>
        </x14:dataValidation>
        <x14:dataValidation type="decimal" allowBlank="1" showInputMessage="1" showErrorMessage="1" error="0.7～1.0の範囲で入力してください。">
          <x14:formula1>
            <xm:f>DL設定!M2</xm:f>
          </x14:formula1>
          <x14:formula2>
            <xm:f>DL設定!M3</xm:f>
          </x14:formula2>
          <xm:sqref>H19</xm:sqref>
        </x14:dataValidation>
        <x14:dataValidation type="whole" allowBlank="1" showInputMessage="1" showErrorMessage="1" error="0～999（整数）の範囲で入力してください。">
          <x14:formula1>
            <xm:f>DL設定!I2</xm:f>
          </x14:formula1>
          <x14:formula2>
            <xm:f>DL設定!I3</xm:f>
          </x14:formula2>
          <xm:sqref>E15</xm:sqref>
        </x14:dataValidation>
        <x14:dataValidation type="decimal" allowBlank="1" showInputMessage="1" showErrorMessage="1" error="0～250の範囲で入力してください。_x000a_">
          <x14:formula1>
            <xm:f>DL設定!H2</xm:f>
          </x14:formula1>
          <x14:formula2>
            <xm:f>DL設定!H3</xm:f>
          </x14:formula2>
          <xm:sqref>E14</xm:sqref>
        </x14:dataValidation>
        <x14:dataValidation type="whole" allowBlank="1" showInputMessage="1" showErrorMessage="1" error="50～80(整数)の範囲で入力してください。">
          <x14:formula1>
            <xm:f>DL設定!K2</xm:f>
          </x14:formula1>
          <x14:formula2>
            <xm:f>DL設定!K3</xm:f>
          </x14:formula2>
          <xm:sqref>H17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B3:F46"/>
  <sheetViews>
    <sheetView zoomScale="115" zoomScaleNormal="115" workbookViewId="0">
      <selection activeCell="D16" sqref="D16"/>
    </sheetView>
  </sheetViews>
  <sheetFormatPr defaultRowHeight="13.5"/>
  <cols>
    <col min="1" max="1" width="7.125" customWidth="1"/>
    <col min="2" max="2" width="12.625" customWidth="1"/>
    <col min="3" max="3" width="23.625" customWidth="1"/>
    <col min="4" max="5" width="12.625" customWidth="1"/>
    <col min="6" max="6" width="33.875" customWidth="1"/>
  </cols>
  <sheetData>
    <row r="3" spans="2:6">
      <c r="B3" s="2" t="s">
        <v>1</v>
      </c>
      <c r="C3" s="1"/>
      <c r="D3" s="1"/>
      <c r="E3" s="1"/>
    </row>
    <row r="4" spans="2:6">
      <c r="B4" s="103" t="s">
        <v>3</v>
      </c>
      <c r="C4" s="117"/>
      <c r="D4" s="7" t="s">
        <v>4</v>
      </c>
      <c r="E4" s="32" t="s">
        <v>5</v>
      </c>
      <c r="F4" s="3" t="s">
        <v>6</v>
      </c>
    </row>
    <row r="5" spans="2:6">
      <c r="B5" s="118" t="s">
        <v>8</v>
      </c>
      <c r="C5" s="119"/>
      <c r="D5" s="7">
        <f>計算仕様!E5</f>
        <v>0</v>
      </c>
      <c r="E5" s="32" t="s">
        <v>9</v>
      </c>
      <c r="F5" s="4" t="s">
        <v>10</v>
      </c>
    </row>
    <row r="6" spans="2:6">
      <c r="B6" s="120" t="s">
        <v>11</v>
      </c>
      <c r="C6" s="118"/>
      <c r="D6" s="7">
        <f>計算仕様!E6</f>
        <v>0</v>
      </c>
      <c r="E6" s="32" t="s">
        <v>9</v>
      </c>
      <c r="F6" s="4" t="s">
        <v>12</v>
      </c>
    </row>
    <row r="7" spans="2:6">
      <c r="B7" s="121" t="s">
        <v>13</v>
      </c>
      <c r="C7" s="31" t="s">
        <v>14</v>
      </c>
      <c r="D7" s="7">
        <f>計算仕様!E7</f>
        <v>0</v>
      </c>
      <c r="E7" s="32" t="s">
        <v>9</v>
      </c>
      <c r="F7" s="4" t="s">
        <v>15</v>
      </c>
    </row>
    <row r="8" spans="2:6">
      <c r="B8" s="122"/>
      <c r="C8" s="25" t="s">
        <v>16</v>
      </c>
      <c r="D8" s="7">
        <f>計算仕様!E8</f>
        <v>0</v>
      </c>
      <c r="E8" s="32" t="s">
        <v>17</v>
      </c>
      <c r="F8" s="4" t="s">
        <v>10</v>
      </c>
    </row>
    <row r="9" spans="2:6">
      <c r="B9" s="122"/>
      <c r="C9" s="25" t="s">
        <v>18</v>
      </c>
      <c r="D9" s="7">
        <f>計算仕様!E9</f>
        <v>0</v>
      </c>
      <c r="E9" s="32" t="s">
        <v>19</v>
      </c>
      <c r="F9" s="4" t="s">
        <v>12</v>
      </c>
    </row>
    <row r="10" spans="2:6">
      <c r="B10" s="123"/>
      <c r="C10" s="25" t="s">
        <v>20</v>
      </c>
      <c r="D10" s="7">
        <f>計算仕様!E10</f>
        <v>0</v>
      </c>
      <c r="E10" s="33" t="s">
        <v>19</v>
      </c>
      <c r="F10" s="4" t="s">
        <v>12</v>
      </c>
    </row>
    <row r="11" spans="2:6" ht="27">
      <c r="B11" s="8" t="s">
        <v>21</v>
      </c>
      <c r="C11" s="31" t="s">
        <v>22</v>
      </c>
      <c r="D11" s="7" t="str">
        <f ca="1">計算仕様!E11</f>
        <v>-</v>
      </c>
      <c r="E11" s="33" t="s">
        <v>23</v>
      </c>
      <c r="F11" s="9" t="s">
        <v>126</v>
      </c>
    </row>
    <row r="12" spans="2:6">
      <c r="B12" s="124" t="s">
        <v>24</v>
      </c>
      <c r="C12" s="42" t="s">
        <v>25</v>
      </c>
      <c r="D12" s="7" t="str">
        <f>計算仕様!E12</f>
        <v>-</v>
      </c>
      <c r="E12" s="33" t="s">
        <v>9</v>
      </c>
      <c r="F12" s="126" t="s">
        <v>26</v>
      </c>
    </row>
    <row r="13" spans="2:6">
      <c r="B13" s="125"/>
      <c r="C13" s="42" t="s">
        <v>30</v>
      </c>
      <c r="D13" s="7" t="str">
        <f>計算仕様!E13</f>
        <v>-</v>
      </c>
      <c r="E13" s="33" t="s">
        <v>9</v>
      </c>
      <c r="F13" s="127"/>
    </row>
    <row r="14" spans="2:6">
      <c r="B14" s="103" t="s">
        <v>32</v>
      </c>
      <c r="C14" s="34" t="s">
        <v>33</v>
      </c>
      <c r="D14" s="7">
        <f>計算仕様!E14</f>
        <v>0</v>
      </c>
      <c r="E14" s="32" t="s">
        <v>34</v>
      </c>
      <c r="F14" s="11" t="s">
        <v>145</v>
      </c>
    </row>
    <row r="15" spans="2:6">
      <c r="B15" s="103"/>
      <c r="C15" s="34" t="s">
        <v>35</v>
      </c>
      <c r="D15" s="7">
        <f>計算仕様!E15</f>
        <v>0</v>
      </c>
      <c r="E15" s="32" t="s">
        <v>36</v>
      </c>
      <c r="F15" s="4" t="s">
        <v>146</v>
      </c>
    </row>
    <row r="16" spans="2:6">
      <c r="B16" s="103"/>
      <c r="C16" s="34" t="s">
        <v>39</v>
      </c>
      <c r="D16" s="7">
        <f>計算仕様!E16</f>
        <v>0</v>
      </c>
      <c r="E16" s="32" t="s">
        <v>40</v>
      </c>
      <c r="F16" s="4" t="s">
        <v>144</v>
      </c>
    </row>
    <row r="17" spans="2:6" ht="27">
      <c r="B17" s="103"/>
      <c r="C17" s="34" t="s">
        <v>44</v>
      </c>
      <c r="D17" s="7">
        <f>IF(計算仕様!H17&lt;&gt;"",計算仕様!H17,計算仕様!E17)</f>
        <v>60</v>
      </c>
      <c r="E17" s="32" t="s">
        <v>45</v>
      </c>
      <c r="F17" s="11" t="s">
        <v>147</v>
      </c>
    </row>
    <row r="18" spans="2:6" ht="27">
      <c r="B18" s="103"/>
      <c r="C18" s="34" t="s">
        <v>48</v>
      </c>
      <c r="D18" s="7">
        <f>IF(計算仕様!H18&lt;&gt;"",計算仕様!H18,計算仕様!E18)</f>
        <v>15</v>
      </c>
      <c r="E18" s="32" t="s">
        <v>45</v>
      </c>
      <c r="F18" s="11" t="s">
        <v>148</v>
      </c>
    </row>
    <row r="19" spans="2:6" ht="27">
      <c r="B19" s="12" t="s">
        <v>52</v>
      </c>
      <c r="C19" s="34" t="s">
        <v>53</v>
      </c>
      <c r="D19" s="44">
        <f>IF(計算仕様!H19&lt;&gt;"",計算仕様!H19,計算仕様!E19)</f>
        <v>0.85</v>
      </c>
      <c r="E19" s="32" t="s">
        <v>9</v>
      </c>
      <c r="F19" s="11" t="s">
        <v>149</v>
      </c>
    </row>
    <row r="20" spans="2:6">
      <c r="D20" s="45"/>
    </row>
    <row r="29" spans="2:6">
      <c r="F29" s="21"/>
    </row>
    <row r="41" spans="4:4">
      <c r="D41" s="1"/>
    </row>
    <row r="45" spans="4:4">
      <c r="D45" s="1"/>
    </row>
    <row r="46" spans="4:4">
      <c r="D46" s="1"/>
    </row>
  </sheetData>
  <mergeCells count="7">
    <mergeCell ref="B7:B10"/>
    <mergeCell ref="B12:B13"/>
    <mergeCell ref="F12:F13"/>
    <mergeCell ref="B14:B18"/>
    <mergeCell ref="B4:C4"/>
    <mergeCell ref="B5:C5"/>
    <mergeCell ref="B6:C6"/>
  </mergeCells>
  <phoneticPr fontId="3"/>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B1:F37"/>
  <sheetViews>
    <sheetView workbookViewId="0">
      <selection activeCell="D16" sqref="D16"/>
    </sheetView>
  </sheetViews>
  <sheetFormatPr defaultRowHeight="13.5"/>
  <cols>
    <col min="2" max="2" width="12.625" customWidth="1"/>
    <col min="3" max="3" width="23.625" customWidth="1"/>
    <col min="4" max="5" width="12.625" customWidth="1"/>
    <col min="6" max="6" width="23.625" customWidth="1"/>
  </cols>
  <sheetData>
    <row r="1" spans="2:6">
      <c r="C1" s="1"/>
      <c r="E1" s="1"/>
    </row>
    <row r="2" spans="2:6">
      <c r="B2" s="2" t="s">
        <v>2</v>
      </c>
      <c r="C2" s="1"/>
      <c r="E2" s="1"/>
    </row>
    <row r="3" spans="2:6">
      <c r="B3" s="103" t="s">
        <v>3</v>
      </c>
      <c r="C3" s="103"/>
      <c r="D3" s="3" t="s">
        <v>4</v>
      </c>
      <c r="E3" s="3" t="s">
        <v>5</v>
      </c>
      <c r="F3" s="3" t="s">
        <v>7</v>
      </c>
    </row>
    <row r="4" spans="2:6">
      <c r="B4" s="129" t="s">
        <v>8</v>
      </c>
      <c r="C4" s="130"/>
      <c r="D4" s="3">
        <f>最終入力値!D5</f>
        <v>0</v>
      </c>
      <c r="E4" s="3" t="s">
        <v>9</v>
      </c>
      <c r="F4" s="4"/>
    </row>
    <row r="5" spans="2:6">
      <c r="B5" s="129" t="s">
        <v>11</v>
      </c>
      <c r="C5" s="130"/>
      <c r="D5" s="3">
        <f>最終入力値!D6</f>
        <v>0</v>
      </c>
      <c r="E5" s="3" t="s">
        <v>9</v>
      </c>
      <c r="F5" s="4"/>
    </row>
    <row r="6" spans="2:6">
      <c r="B6" s="121" t="s">
        <v>13</v>
      </c>
      <c r="C6" s="5" t="s">
        <v>14</v>
      </c>
      <c r="D6" s="3">
        <f>最終入力値!D7</f>
        <v>0</v>
      </c>
      <c r="E6" s="3" t="s">
        <v>9</v>
      </c>
      <c r="F6" s="4"/>
    </row>
    <row r="7" spans="2:6">
      <c r="B7" s="122"/>
      <c r="C7" s="6" t="s">
        <v>16</v>
      </c>
      <c r="D7" s="3">
        <f>最終入力値!D8</f>
        <v>0</v>
      </c>
      <c r="E7" s="3" t="s">
        <v>17</v>
      </c>
      <c r="F7" s="4"/>
    </row>
    <row r="8" spans="2:6">
      <c r="B8" s="122"/>
      <c r="C8" s="6" t="s">
        <v>18</v>
      </c>
      <c r="D8" s="3">
        <f>最終入力値!D9</f>
        <v>0</v>
      </c>
      <c r="E8" s="3" t="s">
        <v>19</v>
      </c>
      <c r="F8" s="4"/>
    </row>
    <row r="9" spans="2:6">
      <c r="B9" s="123"/>
      <c r="C9" s="6" t="s">
        <v>20</v>
      </c>
      <c r="D9" s="3">
        <f>最終入力値!D10</f>
        <v>0</v>
      </c>
      <c r="E9" s="7" t="s">
        <v>19</v>
      </c>
      <c r="F9" s="4"/>
    </row>
    <row r="10" spans="2:6">
      <c r="B10" s="121" t="s">
        <v>21</v>
      </c>
      <c r="C10" s="6" t="s">
        <v>22</v>
      </c>
      <c r="D10" s="3" t="str">
        <f ca="1">最終入力値!D11</f>
        <v>-</v>
      </c>
      <c r="E10" s="3" t="s">
        <v>23</v>
      </c>
      <c r="F10" s="4"/>
    </row>
    <row r="11" spans="2:6">
      <c r="B11" s="122"/>
      <c r="C11" s="6" t="s">
        <v>27</v>
      </c>
      <c r="D11" s="10" t="e">
        <f ca="1">D10*365</f>
        <v>#VALUE!</v>
      </c>
      <c r="E11" s="3" t="s">
        <v>28</v>
      </c>
      <c r="F11" s="5" t="s">
        <v>29</v>
      </c>
    </row>
    <row r="12" spans="2:6">
      <c r="B12" s="121" t="s">
        <v>31</v>
      </c>
      <c r="C12" s="4" t="s">
        <v>25</v>
      </c>
      <c r="D12" s="3" t="str">
        <f>最終入力値!D12</f>
        <v>-</v>
      </c>
      <c r="E12" s="3" t="s">
        <v>9</v>
      </c>
      <c r="F12" s="4"/>
    </row>
    <row r="13" spans="2:6">
      <c r="B13" s="122"/>
      <c r="C13" s="4" t="s">
        <v>30</v>
      </c>
      <c r="D13" s="3" t="str">
        <f>最終入力値!D13</f>
        <v>-</v>
      </c>
      <c r="E13" s="3" t="s">
        <v>9</v>
      </c>
      <c r="F13" s="4"/>
    </row>
    <row r="14" spans="2:6">
      <c r="B14" s="122"/>
      <c r="C14" s="4" t="s">
        <v>37</v>
      </c>
      <c r="D14" s="3" t="e">
        <f>D12*(1-D13)</f>
        <v>#VALUE!</v>
      </c>
      <c r="E14" s="3" t="s">
        <v>9</v>
      </c>
      <c r="F14" s="4" t="s">
        <v>38</v>
      </c>
    </row>
    <row r="15" spans="2:6">
      <c r="B15" s="122"/>
      <c r="C15" s="4" t="s">
        <v>41</v>
      </c>
      <c r="D15" s="10" t="e">
        <f ca="1">D12*D10*D7*365</f>
        <v>#VALUE!</v>
      </c>
      <c r="E15" s="3" t="s">
        <v>42</v>
      </c>
      <c r="F15" s="4" t="s">
        <v>43</v>
      </c>
    </row>
    <row r="16" spans="2:6">
      <c r="B16" s="122"/>
      <c r="C16" s="4" t="s">
        <v>46</v>
      </c>
      <c r="D16" s="10" t="e">
        <f ca="1">D15*(1-D13)</f>
        <v>#VALUE!</v>
      </c>
      <c r="E16" s="3" t="s">
        <v>42</v>
      </c>
      <c r="F16" s="4" t="s">
        <v>47</v>
      </c>
    </row>
    <row r="17" spans="2:6">
      <c r="B17" s="123"/>
      <c r="C17" s="4" t="s">
        <v>49</v>
      </c>
      <c r="D17" s="10" t="e">
        <f ca="1">D16*(D20/365)</f>
        <v>#VALUE!</v>
      </c>
      <c r="E17" s="3" t="s">
        <v>50</v>
      </c>
      <c r="F17" s="4" t="s">
        <v>51</v>
      </c>
    </row>
    <row r="18" spans="2:6">
      <c r="B18" s="103" t="s">
        <v>32</v>
      </c>
      <c r="C18" s="4" t="s">
        <v>33</v>
      </c>
      <c r="D18" s="3">
        <f>最終入力値!D14</f>
        <v>0</v>
      </c>
      <c r="E18" s="3" t="s">
        <v>34</v>
      </c>
      <c r="F18" s="4"/>
    </row>
    <row r="19" spans="2:6">
      <c r="B19" s="103"/>
      <c r="C19" s="4" t="s">
        <v>35</v>
      </c>
      <c r="D19" s="3">
        <f>最終入力値!D15</f>
        <v>0</v>
      </c>
      <c r="E19" s="3" t="s">
        <v>36</v>
      </c>
      <c r="F19" s="4"/>
    </row>
    <row r="20" spans="2:6">
      <c r="B20" s="103"/>
      <c r="C20" s="4" t="s">
        <v>39</v>
      </c>
      <c r="D20" s="3">
        <f>最終入力値!D16</f>
        <v>0</v>
      </c>
      <c r="E20" s="3" t="s">
        <v>40</v>
      </c>
      <c r="F20" s="4"/>
    </row>
    <row r="21" spans="2:6">
      <c r="B21" s="103"/>
      <c r="C21" s="4" t="s">
        <v>44</v>
      </c>
      <c r="D21" s="3">
        <f>最終入力値!D17</f>
        <v>60</v>
      </c>
      <c r="E21" s="3" t="s">
        <v>45</v>
      </c>
      <c r="F21" s="4"/>
    </row>
    <row r="22" spans="2:6">
      <c r="B22" s="103"/>
      <c r="C22" s="4" t="s">
        <v>48</v>
      </c>
      <c r="D22" s="3">
        <f>最終入力値!D18</f>
        <v>15</v>
      </c>
      <c r="E22" s="3" t="s">
        <v>45</v>
      </c>
      <c r="F22" s="4"/>
    </row>
    <row r="23" spans="2:6">
      <c r="B23" s="103"/>
      <c r="C23" s="4" t="s">
        <v>59</v>
      </c>
      <c r="D23" s="10">
        <f>D18*D19*D20</f>
        <v>0</v>
      </c>
      <c r="E23" s="3" t="s">
        <v>60</v>
      </c>
      <c r="F23" s="4" t="s">
        <v>61</v>
      </c>
    </row>
    <row r="24" spans="2:6">
      <c r="B24" s="103"/>
      <c r="C24" s="4" t="s">
        <v>63</v>
      </c>
      <c r="D24" s="10">
        <f>0.00116*D23*(D21-D22)</f>
        <v>0</v>
      </c>
      <c r="E24" s="3" t="s">
        <v>50</v>
      </c>
      <c r="F24" s="4" t="s">
        <v>64</v>
      </c>
    </row>
    <row r="25" spans="2:6">
      <c r="B25" s="103" t="s">
        <v>66</v>
      </c>
      <c r="C25" s="4" t="s">
        <v>53</v>
      </c>
      <c r="D25" s="3">
        <f>最終入力値!D19</f>
        <v>0.85</v>
      </c>
      <c r="E25" s="3" t="s">
        <v>9</v>
      </c>
      <c r="F25" s="4"/>
    </row>
    <row r="26" spans="2:6">
      <c r="B26" s="103"/>
      <c r="C26" s="4" t="s">
        <v>68</v>
      </c>
      <c r="D26" s="10">
        <f>D24/D25</f>
        <v>0</v>
      </c>
      <c r="E26" s="3" t="s">
        <v>69</v>
      </c>
      <c r="F26" s="4" t="s">
        <v>70</v>
      </c>
    </row>
    <row r="27" spans="2:6">
      <c r="B27" s="121" t="s">
        <v>72</v>
      </c>
      <c r="C27" s="4" t="s">
        <v>73</v>
      </c>
      <c r="D27" s="10" t="e">
        <f ca="1">D17/D25</f>
        <v>#VALUE!</v>
      </c>
      <c r="E27" s="3" t="s">
        <v>42</v>
      </c>
      <c r="F27" s="4" t="s">
        <v>74</v>
      </c>
    </row>
    <row r="28" spans="2:6">
      <c r="B28" s="122"/>
      <c r="C28" s="4" t="s">
        <v>76</v>
      </c>
      <c r="D28" s="49" t="e">
        <f ca="1">D27/D26</f>
        <v>#VALUE!</v>
      </c>
      <c r="E28" s="3" t="s">
        <v>9</v>
      </c>
      <c r="F28" s="4" t="s">
        <v>77</v>
      </c>
    </row>
    <row r="29" spans="2:6">
      <c r="B29" s="118" t="s">
        <v>79</v>
      </c>
      <c r="C29" s="128"/>
      <c r="D29" s="49" t="e">
        <f ca="1">D17/D24</f>
        <v>#VALUE!</v>
      </c>
      <c r="E29" s="3" t="s">
        <v>9</v>
      </c>
      <c r="F29" s="4" t="s">
        <v>80</v>
      </c>
    </row>
    <row r="30" spans="2:6">
      <c r="C30" s="1"/>
      <c r="E30" s="1"/>
    </row>
    <row r="32" spans="2:6">
      <c r="C32" s="1"/>
      <c r="E32" s="1"/>
    </row>
    <row r="33" spans="3:5">
      <c r="C33" s="1"/>
      <c r="E33" s="1"/>
    </row>
    <row r="35" spans="3:5">
      <c r="C35" s="1"/>
      <c r="E35" s="1"/>
    </row>
    <row r="36" spans="3:5">
      <c r="C36" s="1"/>
      <c r="E36" s="1"/>
    </row>
    <row r="37" spans="3:5">
      <c r="C37" s="1"/>
      <c r="E37" s="1"/>
    </row>
  </sheetData>
  <mergeCells count="10">
    <mergeCell ref="B3:C3"/>
    <mergeCell ref="B29:C29"/>
    <mergeCell ref="B4:C4"/>
    <mergeCell ref="B5:C5"/>
    <mergeCell ref="B18:B24"/>
    <mergeCell ref="B25:B26"/>
    <mergeCell ref="B27:B28"/>
    <mergeCell ref="B6:B9"/>
    <mergeCell ref="B10:B11"/>
    <mergeCell ref="B12:B1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B2:G18"/>
  <sheetViews>
    <sheetView showGridLines="0" zoomScale="80" zoomScaleNormal="80" workbookViewId="0">
      <selection activeCell="I11" sqref="I11"/>
    </sheetView>
  </sheetViews>
  <sheetFormatPr defaultRowHeight="13.5"/>
  <cols>
    <col min="2" max="2" width="9.25" customWidth="1"/>
    <col min="3" max="3" width="22.5" bestFit="1" customWidth="1"/>
    <col min="4" max="4" width="23.25" customWidth="1"/>
    <col min="5" max="5" width="13.375" bestFit="1" customWidth="1"/>
    <col min="6" max="6" width="15.25" customWidth="1"/>
    <col min="7" max="7" width="13.375" customWidth="1"/>
  </cols>
  <sheetData>
    <row r="2" spans="2:7">
      <c r="B2" t="s">
        <v>54</v>
      </c>
      <c r="D2" s="1"/>
      <c r="G2" s="13">
        <f ca="1">+TODAY()</f>
        <v>42632</v>
      </c>
    </row>
    <row r="3" spans="2:7" ht="24" customHeight="1" thickBot="1">
      <c r="B3" s="3" t="s">
        <v>55</v>
      </c>
      <c r="C3" s="14" t="s">
        <v>3</v>
      </c>
      <c r="D3" s="36" t="s">
        <v>4</v>
      </c>
      <c r="E3" s="3" t="s">
        <v>5</v>
      </c>
      <c r="F3" s="36" t="s">
        <v>154</v>
      </c>
      <c r="G3" s="3" t="s">
        <v>5</v>
      </c>
    </row>
    <row r="4" spans="2:7" ht="40.5" customHeight="1">
      <c r="B4" s="3" t="s">
        <v>56</v>
      </c>
      <c r="C4" t="s">
        <v>57</v>
      </c>
      <c r="D4" s="59">
        <f>給湯システム計算シート!D4</f>
        <v>0</v>
      </c>
      <c r="E4" s="32" t="s">
        <v>58</v>
      </c>
      <c r="F4" s="60"/>
      <c r="G4" s="3" t="s">
        <v>155</v>
      </c>
    </row>
    <row r="5" spans="2:7" ht="26.25" customHeight="1">
      <c r="B5" s="3" t="s">
        <v>62</v>
      </c>
      <c r="C5" s="34" t="s">
        <v>11</v>
      </c>
      <c r="D5" s="37">
        <f>給湯システム計算シート!D5</f>
        <v>0</v>
      </c>
      <c r="E5" s="32" t="s">
        <v>58</v>
      </c>
      <c r="F5" s="60"/>
      <c r="G5" s="3" t="s">
        <v>155</v>
      </c>
    </row>
    <row r="6" spans="2:7" ht="26.25" customHeight="1">
      <c r="B6" s="3" t="s">
        <v>65</v>
      </c>
      <c r="C6" s="34" t="s">
        <v>163</v>
      </c>
      <c r="D6" s="37">
        <f>給湯システム計算シート!D6</f>
        <v>0</v>
      </c>
      <c r="E6" s="32" t="s">
        <v>58</v>
      </c>
      <c r="F6" s="60"/>
      <c r="G6" s="3" t="s">
        <v>155</v>
      </c>
    </row>
    <row r="7" spans="2:7" ht="26.25" customHeight="1">
      <c r="B7" s="3" t="s">
        <v>67</v>
      </c>
      <c r="C7" s="34" t="s">
        <v>16</v>
      </c>
      <c r="D7" s="37">
        <f>給湯システム計算シート!D7</f>
        <v>0</v>
      </c>
      <c r="E7" s="32" t="s">
        <v>17</v>
      </c>
      <c r="F7" s="60"/>
      <c r="G7" s="3" t="s">
        <v>156</v>
      </c>
    </row>
    <row r="8" spans="2:7" ht="26.25" customHeight="1">
      <c r="B8" s="3" t="s">
        <v>71</v>
      </c>
      <c r="C8" s="34" t="s">
        <v>18</v>
      </c>
      <c r="D8" s="37">
        <f>給湯システム計算シート!D8</f>
        <v>0</v>
      </c>
      <c r="E8" s="32" t="s">
        <v>19</v>
      </c>
      <c r="F8" s="60"/>
      <c r="G8" s="3" t="s">
        <v>157</v>
      </c>
    </row>
    <row r="9" spans="2:7" ht="26.25" customHeight="1" thickBot="1">
      <c r="B9" s="3" t="s">
        <v>75</v>
      </c>
      <c r="C9" s="34" t="s">
        <v>20</v>
      </c>
      <c r="D9" s="37">
        <f>給湯システム計算シート!D9</f>
        <v>0</v>
      </c>
      <c r="E9" s="33" t="s">
        <v>19</v>
      </c>
      <c r="F9" s="61"/>
      <c r="G9" s="3" t="s">
        <v>157</v>
      </c>
    </row>
    <row r="10" spans="2:7" ht="26.25" customHeight="1" thickBot="1">
      <c r="B10" s="3" t="s">
        <v>78</v>
      </c>
      <c r="C10" s="34" t="s">
        <v>27</v>
      </c>
      <c r="D10" s="38">
        <f ca="1">IFERROR(給湯システム計算シート!D11,0)</f>
        <v>0</v>
      </c>
      <c r="E10" s="74" t="s">
        <v>28</v>
      </c>
      <c r="F10" s="67">
        <f ca="1">D10*3.6</f>
        <v>0</v>
      </c>
      <c r="G10" s="75" t="s">
        <v>159</v>
      </c>
    </row>
    <row r="11" spans="2:7" ht="26.25" customHeight="1" thickBot="1">
      <c r="B11" s="3" t="s">
        <v>81</v>
      </c>
      <c r="C11" s="35" t="s">
        <v>82</v>
      </c>
      <c r="D11" s="37">
        <f>IFERROR(給湯システム計算シート!D14,0)</f>
        <v>0</v>
      </c>
      <c r="E11" s="75" t="s">
        <v>58</v>
      </c>
      <c r="F11" s="63"/>
      <c r="G11" s="76" t="s">
        <v>155</v>
      </c>
    </row>
    <row r="12" spans="2:7" ht="26.25" customHeight="1">
      <c r="B12" s="3" t="s">
        <v>83</v>
      </c>
      <c r="C12" s="34" t="s">
        <v>49</v>
      </c>
      <c r="D12" s="38">
        <f ca="1">IFERROR(給湯システム計算シート!D17,0)</f>
        <v>0</v>
      </c>
      <c r="E12" s="74" t="s">
        <v>50</v>
      </c>
      <c r="F12" s="64">
        <f ca="1">D12*3.6</f>
        <v>0</v>
      </c>
      <c r="G12" s="75" t="s">
        <v>158</v>
      </c>
    </row>
    <row r="13" spans="2:7" ht="26.25" customHeight="1">
      <c r="B13" s="3" t="s">
        <v>84</v>
      </c>
      <c r="C13" s="34" t="s">
        <v>63</v>
      </c>
      <c r="D13" s="38">
        <f>給湯システム計算シート!D24</f>
        <v>0</v>
      </c>
      <c r="E13" s="74" t="s">
        <v>50</v>
      </c>
      <c r="F13" s="65">
        <f>D13*3.6</f>
        <v>0</v>
      </c>
      <c r="G13" s="75" t="s">
        <v>158</v>
      </c>
    </row>
    <row r="14" spans="2:7" ht="26.25" customHeight="1">
      <c r="B14" s="3" t="s">
        <v>85</v>
      </c>
      <c r="C14" s="34" t="s">
        <v>73</v>
      </c>
      <c r="D14" s="38">
        <f ca="1">IFERROR(給湯システム計算シート!D27,0)</f>
        <v>0</v>
      </c>
      <c r="E14" s="74" t="s">
        <v>50</v>
      </c>
      <c r="F14" s="65">
        <f ca="1">D14*3.6</f>
        <v>0</v>
      </c>
      <c r="G14" s="75" t="s">
        <v>158</v>
      </c>
    </row>
    <row r="15" spans="2:7" ht="26.25" customHeight="1" thickBot="1">
      <c r="B15" s="3" t="s">
        <v>86</v>
      </c>
      <c r="C15" s="34" t="s">
        <v>87</v>
      </c>
      <c r="D15" s="38">
        <f>給湯システム計算シート!D26</f>
        <v>0</v>
      </c>
      <c r="E15" s="74" t="s">
        <v>50</v>
      </c>
      <c r="F15" s="66">
        <f>D15*3.6</f>
        <v>0</v>
      </c>
      <c r="G15" s="75" t="s">
        <v>158</v>
      </c>
    </row>
    <row r="16" spans="2:7" ht="26.25" customHeight="1">
      <c r="B16" s="3" t="s">
        <v>88</v>
      </c>
      <c r="C16" s="34" t="s">
        <v>76</v>
      </c>
      <c r="D16" s="39">
        <f ca="1">IFERROR(給湯システム計算シート!D28,0)</f>
        <v>0</v>
      </c>
      <c r="E16" s="32" t="s">
        <v>89</v>
      </c>
      <c r="F16" s="62"/>
      <c r="G16" s="3" t="s">
        <v>155</v>
      </c>
    </row>
    <row r="17" spans="2:7" ht="26.25" customHeight="1" thickBot="1">
      <c r="B17" s="3" t="s">
        <v>90</v>
      </c>
      <c r="C17" s="34" t="s">
        <v>79</v>
      </c>
      <c r="D17" s="40">
        <f ca="1">IFERROR(給湯システム計算シート!D29,0)</f>
        <v>0</v>
      </c>
      <c r="E17" s="32" t="s">
        <v>89</v>
      </c>
      <c r="F17" s="60"/>
      <c r="G17" s="3" t="s">
        <v>155</v>
      </c>
    </row>
    <row r="18" spans="2:7" ht="24.75" customHeight="1">
      <c r="D18" s="73" t="str">
        <f ca="1">IFERROR(IF(D17&gt;0.5,"集熱面積が過剰です",""),"")</f>
        <v/>
      </c>
    </row>
  </sheetData>
  <sheetProtection password="E099" sheet="1" objects="1" scenarios="1"/>
  <phoneticPr fontId="3"/>
  <pageMargins left="0.70866141732283472" right="0.70866141732283472" top="0.74803149606299213" bottom="0.7480314960629921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tint="-0.249977111117893"/>
  </sheetPr>
  <dimension ref="A1:M13"/>
  <sheetViews>
    <sheetView workbookViewId="0">
      <selection activeCell="G17" sqref="G17"/>
    </sheetView>
  </sheetViews>
  <sheetFormatPr defaultRowHeight="13.5"/>
  <cols>
    <col min="3" max="3" width="11" bestFit="1" customWidth="1"/>
    <col min="5" max="5" width="14.25" bestFit="1" customWidth="1"/>
    <col min="6" max="6" width="2.5" customWidth="1"/>
    <col min="8" max="8" width="27" bestFit="1" customWidth="1"/>
    <col min="9" max="13" width="16.75" customWidth="1"/>
  </cols>
  <sheetData>
    <row r="1" spans="1:13">
      <c r="A1" t="s">
        <v>132</v>
      </c>
      <c r="B1" t="s">
        <v>127</v>
      </c>
      <c r="C1" t="s">
        <v>128</v>
      </c>
      <c r="D1" t="s">
        <v>112</v>
      </c>
      <c r="E1" t="s">
        <v>131</v>
      </c>
      <c r="G1" s="4"/>
      <c r="H1" s="58" t="s">
        <v>33</v>
      </c>
      <c r="I1" s="58" t="s">
        <v>35</v>
      </c>
      <c r="J1" s="58" t="s">
        <v>39</v>
      </c>
      <c r="K1" s="4" t="s">
        <v>44</v>
      </c>
      <c r="L1" s="4" t="s">
        <v>48</v>
      </c>
      <c r="M1" s="4" t="s">
        <v>53</v>
      </c>
    </row>
    <row r="2" spans="1:13">
      <c r="A2" t="s">
        <v>133</v>
      </c>
      <c r="B2" t="s">
        <v>99</v>
      </c>
      <c r="C2" t="s">
        <v>129</v>
      </c>
      <c r="D2">
        <v>0</v>
      </c>
      <c r="E2">
        <v>0</v>
      </c>
      <c r="G2" s="4" t="s">
        <v>151</v>
      </c>
      <c r="H2" s="58">
        <v>0</v>
      </c>
      <c r="I2" s="58">
        <v>0</v>
      </c>
      <c r="J2" s="58">
        <v>0</v>
      </c>
      <c r="K2" s="58">
        <v>50</v>
      </c>
      <c r="L2" s="4">
        <v>5</v>
      </c>
      <c r="M2" s="4">
        <v>0.7</v>
      </c>
    </row>
    <row r="3" spans="1:13">
      <c r="A3" t="s">
        <v>134</v>
      </c>
      <c r="B3" t="s">
        <v>100</v>
      </c>
      <c r="C3" t="s">
        <v>130</v>
      </c>
      <c r="D3">
        <v>10</v>
      </c>
      <c r="E3">
        <v>15</v>
      </c>
      <c r="G3" s="4" t="s">
        <v>152</v>
      </c>
      <c r="H3" s="58">
        <v>250</v>
      </c>
      <c r="I3" s="58">
        <v>999</v>
      </c>
      <c r="J3" s="58">
        <v>365</v>
      </c>
      <c r="K3" s="58">
        <v>80</v>
      </c>
      <c r="L3" s="4">
        <v>30</v>
      </c>
      <c r="M3" s="4">
        <v>1</v>
      </c>
    </row>
    <row r="4" spans="1:13">
      <c r="B4" t="s">
        <v>101</v>
      </c>
      <c r="D4">
        <v>20</v>
      </c>
      <c r="E4">
        <v>30</v>
      </c>
      <c r="G4" s="4" t="s">
        <v>153</v>
      </c>
      <c r="H4" s="58"/>
      <c r="I4" s="58"/>
      <c r="J4" s="58"/>
      <c r="K4" s="4">
        <v>60</v>
      </c>
      <c r="L4" s="4">
        <v>15</v>
      </c>
      <c r="M4" s="4">
        <v>0.85</v>
      </c>
    </row>
    <row r="5" spans="1:13">
      <c r="B5" t="s">
        <v>102</v>
      </c>
      <c r="D5">
        <v>30</v>
      </c>
      <c r="E5">
        <v>45</v>
      </c>
      <c r="H5" s="45"/>
      <c r="I5" s="45"/>
      <c r="J5" s="45"/>
    </row>
    <row r="6" spans="1:13">
      <c r="B6" t="s">
        <v>103</v>
      </c>
      <c r="D6">
        <v>40</v>
      </c>
      <c r="E6">
        <v>90</v>
      </c>
    </row>
    <row r="7" spans="1:13">
      <c r="B7" t="s">
        <v>104</v>
      </c>
      <c r="D7">
        <v>50</v>
      </c>
    </row>
    <row r="8" spans="1:13">
      <c r="B8" t="s">
        <v>105</v>
      </c>
      <c r="D8">
        <v>60</v>
      </c>
    </row>
    <row r="9" spans="1:13">
      <c r="B9" t="s">
        <v>106</v>
      </c>
    </row>
    <row r="10" spans="1:13">
      <c r="B10" t="s">
        <v>107</v>
      </c>
    </row>
    <row r="11" spans="1:13">
      <c r="B11" t="s">
        <v>108</v>
      </c>
    </row>
    <row r="13" spans="1:13" ht="40.5">
      <c r="H13" s="15" t="s">
        <v>145</v>
      </c>
      <c r="I13" s="15" t="s">
        <v>146</v>
      </c>
      <c r="J13" s="15" t="s">
        <v>150</v>
      </c>
      <c r="K13" s="15" t="s">
        <v>147</v>
      </c>
      <c r="L13" s="15" t="s">
        <v>148</v>
      </c>
      <c r="M13" s="15" t="s">
        <v>149</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B2:F16"/>
  <sheetViews>
    <sheetView zoomScale="145" zoomScaleNormal="145" workbookViewId="0">
      <selection activeCell="G17" sqref="G17"/>
    </sheetView>
  </sheetViews>
  <sheetFormatPr defaultRowHeight="13.5"/>
  <sheetData>
    <row r="2" spans="2:6">
      <c r="B2" t="s">
        <v>91</v>
      </c>
      <c r="D2" t="s">
        <v>135</v>
      </c>
    </row>
    <row r="3" spans="2:6">
      <c r="B3" t="s">
        <v>92</v>
      </c>
    </row>
    <row r="4" spans="2:6" s="15" customFormat="1">
      <c r="B4" s="12" t="s">
        <v>3</v>
      </c>
      <c r="C4" s="117" t="s">
        <v>93</v>
      </c>
      <c r="D4" s="131"/>
      <c r="E4" s="117" t="s">
        <v>94</v>
      </c>
      <c r="F4" s="131"/>
    </row>
    <row r="5" spans="2:6" s="15" customFormat="1" ht="27">
      <c r="B5" s="12"/>
      <c r="C5" s="12" t="s">
        <v>95</v>
      </c>
      <c r="D5" s="12" t="s">
        <v>96</v>
      </c>
      <c r="E5" s="12" t="s">
        <v>97</v>
      </c>
      <c r="F5" s="12" t="s">
        <v>98</v>
      </c>
    </row>
    <row r="6" spans="2:6">
      <c r="B6" s="3" t="s">
        <v>99</v>
      </c>
      <c r="C6" s="3">
        <v>0.43</v>
      </c>
      <c r="D6" s="3">
        <v>0.48</v>
      </c>
      <c r="E6" s="3">
        <v>6.4000000000000001E-2</v>
      </c>
      <c r="F6" s="3">
        <v>5.8000000000000003E-2</v>
      </c>
    </row>
    <row r="7" spans="2:6">
      <c r="B7" s="3" t="s">
        <v>100</v>
      </c>
      <c r="C7" s="3">
        <v>0.44</v>
      </c>
      <c r="D7" s="3">
        <v>0.48</v>
      </c>
      <c r="E7" s="3">
        <v>0.06</v>
      </c>
      <c r="F7" s="3">
        <v>5.2999999999999999E-2</v>
      </c>
    </row>
    <row r="8" spans="2:6">
      <c r="B8" s="22" t="s">
        <v>101</v>
      </c>
      <c r="C8" s="23">
        <v>0.45</v>
      </c>
      <c r="D8" s="23">
        <v>0.48</v>
      </c>
      <c r="E8" s="23">
        <v>5.8999999999999997E-2</v>
      </c>
      <c r="F8" s="23">
        <v>5.2999999999999999E-2</v>
      </c>
    </row>
    <row r="9" spans="2:6">
      <c r="B9" s="3" t="s">
        <v>102</v>
      </c>
      <c r="C9" s="24">
        <v>0.44</v>
      </c>
      <c r="D9" s="24">
        <v>0.48</v>
      </c>
      <c r="E9" s="24">
        <v>6.2E-2</v>
      </c>
      <c r="F9" s="24">
        <v>5.7000000000000002E-2</v>
      </c>
    </row>
    <row r="10" spans="2:6">
      <c r="B10" s="3" t="s">
        <v>103</v>
      </c>
      <c r="C10" s="24">
        <v>0.45</v>
      </c>
      <c r="D10" s="24">
        <v>0.48</v>
      </c>
      <c r="E10" s="24">
        <v>6.0999999999999999E-2</v>
      </c>
      <c r="F10" s="24">
        <v>5.5E-2</v>
      </c>
    </row>
    <row r="11" spans="2:6">
      <c r="B11" s="3" t="s">
        <v>104</v>
      </c>
      <c r="C11" s="24">
        <v>0.43</v>
      </c>
      <c r="D11" s="24">
        <v>0.48</v>
      </c>
      <c r="E11" s="24">
        <v>6.6000000000000003E-2</v>
      </c>
      <c r="F11" s="24">
        <v>5.8999999999999997E-2</v>
      </c>
    </row>
    <row r="12" spans="2:6">
      <c r="B12" s="3" t="s">
        <v>105</v>
      </c>
      <c r="C12" s="24">
        <v>0.44</v>
      </c>
      <c r="D12" s="24">
        <v>0.48</v>
      </c>
      <c r="E12" s="24">
        <v>6.3E-2</v>
      </c>
      <c r="F12" s="24">
        <v>5.5E-2</v>
      </c>
    </row>
    <row r="13" spans="2:6">
      <c r="B13" s="3" t="s">
        <v>106</v>
      </c>
      <c r="C13" s="24">
        <v>0.43</v>
      </c>
      <c r="D13" s="24">
        <v>0.48</v>
      </c>
      <c r="E13" s="24">
        <v>6.9000000000000006E-2</v>
      </c>
      <c r="F13" s="24">
        <v>6.0999999999999999E-2</v>
      </c>
    </row>
    <row r="14" spans="2:6">
      <c r="B14" s="3" t="s">
        <v>107</v>
      </c>
      <c r="C14" s="24">
        <v>0.44</v>
      </c>
      <c r="D14" s="24">
        <v>0.48</v>
      </c>
      <c r="E14" s="24">
        <v>6.5000000000000002E-2</v>
      </c>
      <c r="F14" s="24">
        <v>5.8000000000000003E-2</v>
      </c>
    </row>
    <row r="15" spans="2:6">
      <c r="B15" s="3" t="s">
        <v>108</v>
      </c>
      <c r="C15" s="24">
        <v>0.42</v>
      </c>
      <c r="D15" s="24">
        <v>0.47</v>
      </c>
      <c r="E15" s="24">
        <v>7.2999999999999995E-2</v>
      </c>
      <c r="F15" s="24">
        <v>6.5000000000000002E-2</v>
      </c>
    </row>
    <row r="16" spans="2:6">
      <c r="B16" s="1"/>
      <c r="C16" s="1"/>
      <c r="D16" s="1"/>
      <c r="E16" s="1"/>
      <c r="F16" s="1"/>
    </row>
  </sheetData>
  <mergeCells count="2">
    <mergeCell ref="C4:D4"/>
    <mergeCell ref="E4:F4"/>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workbookViewId="0">
      <selection activeCell="G17" sqref="G17"/>
    </sheetView>
  </sheetViews>
  <sheetFormatPr defaultRowHeight="13.5"/>
  <sheetData>
    <row r="1" spans="1:3" ht="18">
      <c r="A1" s="16" t="s">
        <v>109</v>
      </c>
    </row>
    <row r="2" spans="1:3">
      <c r="A2" s="2"/>
    </row>
    <row r="3" spans="1:3">
      <c r="A3" s="2"/>
    </row>
    <row r="4" spans="1:3" ht="14.25" thickBot="1">
      <c r="A4" s="17" t="s">
        <v>110</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3.37</v>
      </c>
    </row>
    <row r="11" spans="1:3" ht="14.25" thickBot="1">
      <c r="A11" s="69">
        <v>0</v>
      </c>
      <c r="B11" s="72">
        <v>10</v>
      </c>
      <c r="C11" s="72">
        <v>3.58</v>
      </c>
    </row>
    <row r="12" spans="1:3" ht="14.25" thickBot="1">
      <c r="A12" s="69">
        <v>0</v>
      </c>
      <c r="B12" s="72">
        <v>20</v>
      </c>
      <c r="C12" s="72">
        <v>3.73</v>
      </c>
    </row>
    <row r="13" spans="1:3" ht="14.25" thickBot="1">
      <c r="A13" s="69">
        <v>0</v>
      </c>
      <c r="B13" s="72">
        <v>30</v>
      </c>
      <c r="C13" s="72">
        <v>3.81</v>
      </c>
    </row>
    <row r="14" spans="1:3" ht="14.25" thickBot="1">
      <c r="A14" s="69">
        <v>0</v>
      </c>
      <c r="B14" s="72">
        <v>40</v>
      </c>
      <c r="C14" s="72">
        <v>3.81</v>
      </c>
    </row>
    <row r="15" spans="1:3" ht="14.25" thickBot="1">
      <c r="A15" s="69">
        <v>0</v>
      </c>
      <c r="B15" s="72">
        <v>50</v>
      </c>
      <c r="C15" s="72">
        <v>3.73</v>
      </c>
    </row>
    <row r="16" spans="1:3" ht="14.25" thickBot="1">
      <c r="A16" s="69">
        <v>0</v>
      </c>
      <c r="B16" s="72">
        <v>60</v>
      </c>
      <c r="C16" s="72">
        <v>3.58</v>
      </c>
    </row>
    <row r="17" spans="1:3" ht="14.25" thickBot="1">
      <c r="A17" s="71">
        <v>15</v>
      </c>
      <c r="B17" s="72">
        <v>0</v>
      </c>
      <c r="C17" s="72">
        <v>3.37</v>
      </c>
    </row>
    <row r="18" spans="1:3" ht="14.25" thickBot="1">
      <c r="A18" s="69">
        <v>15</v>
      </c>
      <c r="B18" s="72">
        <v>10</v>
      </c>
      <c r="C18" s="72">
        <v>3.57</v>
      </c>
    </row>
    <row r="19" spans="1:3" ht="14.25" thickBot="1">
      <c r="A19" s="69">
        <v>15</v>
      </c>
      <c r="B19" s="72">
        <v>20</v>
      </c>
      <c r="C19" s="72">
        <v>3.72</v>
      </c>
    </row>
    <row r="20" spans="1:3" ht="14.25" thickBot="1">
      <c r="A20" s="69">
        <v>15</v>
      </c>
      <c r="B20" s="72">
        <v>30</v>
      </c>
      <c r="C20" s="72">
        <v>3.79</v>
      </c>
    </row>
    <row r="21" spans="1:3" ht="14.25" thickBot="1">
      <c r="A21" s="69">
        <v>15</v>
      </c>
      <c r="B21" s="72">
        <v>40</v>
      </c>
      <c r="C21" s="72">
        <v>3.79</v>
      </c>
    </row>
    <row r="22" spans="1:3" ht="14.25" thickBot="1">
      <c r="A22" s="69">
        <v>15</v>
      </c>
      <c r="B22" s="72">
        <v>50</v>
      </c>
      <c r="C22" s="72">
        <v>3.71</v>
      </c>
    </row>
    <row r="23" spans="1:3" ht="14.25" thickBot="1">
      <c r="A23" s="70">
        <v>15</v>
      </c>
      <c r="B23" s="72">
        <v>60</v>
      </c>
      <c r="C23" s="72">
        <v>3.56</v>
      </c>
    </row>
    <row r="24" spans="1:3" ht="14.25" thickBot="1">
      <c r="A24" s="69">
        <v>30</v>
      </c>
      <c r="B24" s="72">
        <v>0</v>
      </c>
      <c r="C24" s="72">
        <v>3.37</v>
      </c>
    </row>
    <row r="25" spans="1:3" ht="14.25" thickBot="1">
      <c r="A25" s="69">
        <v>30</v>
      </c>
      <c r="B25" s="72">
        <v>10</v>
      </c>
      <c r="C25" s="72">
        <v>3.55</v>
      </c>
    </row>
    <row r="26" spans="1:3" ht="14.25" thickBot="1">
      <c r="A26" s="69">
        <v>30</v>
      </c>
      <c r="B26" s="72">
        <v>20</v>
      </c>
      <c r="C26" s="72">
        <v>3.68</v>
      </c>
    </row>
    <row r="27" spans="1:3" ht="14.25" thickBot="1">
      <c r="A27" s="69">
        <v>30</v>
      </c>
      <c r="B27" s="72">
        <v>30</v>
      </c>
      <c r="C27" s="72">
        <v>3.73</v>
      </c>
    </row>
    <row r="28" spans="1:3" ht="14.25" thickBot="1">
      <c r="A28" s="69">
        <v>30</v>
      </c>
      <c r="B28" s="72">
        <v>40</v>
      </c>
      <c r="C28" s="72">
        <v>3.72</v>
      </c>
    </row>
    <row r="29" spans="1:3" ht="14.25" thickBot="1">
      <c r="A29" s="69">
        <v>30</v>
      </c>
      <c r="B29" s="72">
        <v>50</v>
      </c>
      <c r="C29" s="72">
        <v>3.64</v>
      </c>
    </row>
    <row r="30" spans="1:3" ht="14.25" thickBot="1">
      <c r="A30" s="70">
        <v>30</v>
      </c>
      <c r="B30" s="72">
        <v>60</v>
      </c>
      <c r="C30" s="72">
        <v>3.48</v>
      </c>
    </row>
    <row r="31" spans="1:3" ht="14.25" thickBot="1">
      <c r="A31" s="69">
        <v>45</v>
      </c>
      <c r="B31" s="72">
        <v>0</v>
      </c>
      <c r="C31" s="72">
        <v>3.37</v>
      </c>
    </row>
    <row r="32" spans="1:3" ht="14.25" thickBot="1">
      <c r="A32" s="69">
        <v>45</v>
      </c>
      <c r="B32" s="72">
        <v>10</v>
      </c>
      <c r="C32" s="72">
        <v>3.51</v>
      </c>
    </row>
    <row r="33" spans="1:3" ht="14.25" thickBot="1">
      <c r="A33" s="69">
        <v>45</v>
      </c>
      <c r="B33" s="72">
        <v>20</v>
      </c>
      <c r="C33" s="72">
        <v>3.61</v>
      </c>
    </row>
    <row r="34" spans="1:3" ht="14.25" thickBot="1">
      <c r="A34" s="69">
        <v>45</v>
      </c>
      <c r="B34" s="72">
        <v>30</v>
      </c>
      <c r="C34" s="72">
        <v>3.64</v>
      </c>
    </row>
    <row r="35" spans="1:3" ht="14.25" thickBot="1">
      <c r="A35" s="69">
        <v>45</v>
      </c>
      <c r="B35" s="72">
        <v>40</v>
      </c>
      <c r="C35" s="72">
        <v>3.61</v>
      </c>
    </row>
    <row r="36" spans="1:3" ht="14.25" thickBot="1">
      <c r="A36" s="69">
        <v>45</v>
      </c>
      <c r="B36" s="72">
        <v>50</v>
      </c>
      <c r="C36" s="72">
        <v>3.51</v>
      </c>
    </row>
    <row r="37" spans="1:3" ht="14.25" thickBot="1">
      <c r="A37" s="70">
        <v>45</v>
      </c>
      <c r="B37" s="72">
        <v>60</v>
      </c>
      <c r="C37" s="72">
        <v>3.36</v>
      </c>
    </row>
    <row r="38" spans="1:3" ht="14.25" thickBot="1">
      <c r="A38" s="69">
        <v>90</v>
      </c>
      <c r="B38" s="72">
        <v>0</v>
      </c>
      <c r="C38" s="72">
        <v>3.37</v>
      </c>
    </row>
    <row r="39" spans="1:3" ht="14.25" thickBot="1">
      <c r="A39" s="69">
        <v>90</v>
      </c>
      <c r="B39" s="72">
        <v>10</v>
      </c>
      <c r="C39" s="72">
        <v>3.34</v>
      </c>
    </row>
    <row r="40" spans="1:3" ht="14.25" thickBot="1">
      <c r="A40" s="69">
        <v>90</v>
      </c>
      <c r="B40" s="72">
        <v>20</v>
      </c>
      <c r="C40" s="72">
        <v>3.28</v>
      </c>
    </row>
    <row r="41" spans="1:3" ht="14.25" thickBot="1">
      <c r="A41" s="69">
        <v>90</v>
      </c>
      <c r="B41" s="72">
        <v>30</v>
      </c>
      <c r="C41" s="72">
        <v>3.19</v>
      </c>
    </row>
    <row r="42" spans="1:3" ht="14.25" thickBot="1">
      <c r="A42" s="69">
        <v>90</v>
      </c>
      <c r="B42" s="72">
        <v>40</v>
      </c>
      <c r="C42" s="72">
        <v>3.07</v>
      </c>
    </row>
    <row r="43" spans="1:3" ht="14.25" thickBot="1">
      <c r="A43" s="69">
        <v>90</v>
      </c>
      <c r="B43" s="72">
        <v>50</v>
      </c>
      <c r="C43" s="72">
        <v>2.93</v>
      </c>
    </row>
    <row r="44" spans="1:3" ht="14.25" thickBot="1">
      <c r="A44" s="70">
        <v>90</v>
      </c>
      <c r="B44" s="72">
        <v>60</v>
      </c>
      <c r="C44" s="72">
        <v>2.76</v>
      </c>
    </row>
    <row r="45" spans="1:3">
      <c r="A45" s="19" t="s">
        <v>116</v>
      </c>
    </row>
  </sheetData>
  <mergeCells count="2">
    <mergeCell ref="A7:A9"/>
    <mergeCell ref="B7:B9"/>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5"/>
  <sheetViews>
    <sheetView topLeftCell="A7" zoomScale="150" zoomScaleNormal="150" workbookViewId="0">
      <selection activeCell="G17" sqref="G17"/>
    </sheetView>
  </sheetViews>
  <sheetFormatPr defaultRowHeight="13.5"/>
  <sheetData>
    <row r="1" spans="1:3" ht="18">
      <c r="A1" s="16" t="s">
        <v>109</v>
      </c>
    </row>
    <row r="2" spans="1:3">
      <c r="A2" s="2"/>
    </row>
    <row r="3" spans="1:3">
      <c r="A3" s="2"/>
    </row>
    <row r="4" spans="1:3" ht="14.25" thickBot="1">
      <c r="A4" s="17" t="s">
        <v>117</v>
      </c>
      <c r="B4" s="18"/>
    </row>
    <row r="5" spans="1:3">
      <c r="A5" s="1"/>
    </row>
    <row r="6" spans="1:3" ht="14.25" thickBot="1">
      <c r="A6" s="1"/>
    </row>
    <row r="7" spans="1:3">
      <c r="A7" s="132" t="s">
        <v>111</v>
      </c>
      <c r="B7" s="132" t="s">
        <v>112</v>
      </c>
      <c r="C7" s="68" t="s">
        <v>113</v>
      </c>
    </row>
    <row r="8" spans="1:3">
      <c r="A8" s="133"/>
      <c r="B8" s="133"/>
      <c r="C8" s="69" t="s">
        <v>114</v>
      </c>
    </row>
    <row r="9" spans="1:3" ht="14.25" thickBot="1">
      <c r="A9" s="134"/>
      <c r="B9" s="134"/>
      <c r="C9" s="70" t="s">
        <v>115</v>
      </c>
    </row>
    <row r="10" spans="1:3" ht="14.25" thickBot="1">
      <c r="A10" s="71">
        <v>0</v>
      </c>
      <c r="B10" s="72">
        <v>0</v>
      </c>
      <c r="C10" s="72">
        <v>3.39</v>
      </c>
    </row>
    <row r="11" spans="1:3" ht="14.25" thickBot="1">
      <c r="A11" s="69">
        <v>0</v>
      </c>
      <c r="B11" s="72">
        <v>10</v>
      </c>
      <c r="C11" s="72">
        <v>3.61</v>
      </c>
    </row>
    <row r="12" spans="1:3" ht="14.25" thickBot="1">
      <c r="A12" s="69">
        <v>0</v>
      </c>
      <c r="B12" s="72">
        <v>20</v>
      </c>
      <c r="C12" s="72">
        <v>3.77</v>
      </c>
    </row>
    <row r="13" spans="1:3" ht="14.25" thickBot="1">
      <c r="A13" s="69">
        <v>0</v>
      </c>
      <c r="B13" s="72">
        <v>30</v>
      </c>
      <c r="C13" s="72">
        <v>3.85</v>
      </c>
    </row>
    <row r="14" spans="1:3" ht="14.25" thickBot="1">
      <c r="A14" s="69">
        <v>0</v>
      </c>
      <c r="B14" s="72">
        <v>40</v>
      </c>
      <c r="C14" s="72">
        <v>3.85</v>
      </c>
    </row>
    <row r="15" spans="1:3" ht="14.25" thickBot="1">
      <c r="A15" s="69">
        <v>0</v>
      </c>
      <c r="B15" s="72">
        <v>50</v>
      </c>
      <c r="C15" s="72">
        <v>3.76</v>
      </c>
    </row>
    <row r="16" spans="1:3" ht="14.25" thickBot="1">
      <c r="A16" s="69">
        <v>0</v>
      </c>
      <c r="B16" s="72">
        <v>60</v>
      </c>
      <c r="C16" s="72">
        <v>3.6</v>
      </c>
    </row>
    <row r="17" spans="1:3" ht="14.25" thickBot="1">
      <c r="A17" s="71">
        <v>15</v>
      </c>
      <c r="B17" s="72">
        <v>0</v>
      </c>
      <c r="C17" s="72">
        <v>3.39</v>
      </c>
    </row>
    <row r="18" spans="1:3" ht="14.25" thickBot="1">
      <c r="A18" s="69">
        <v>15</v>
      </c>
      <c r="B18" s="72">
        <v>10</v>
      </c>
      <c r="C18" s="72">
        <v>3.6</v>
      </c>
    </row>
    <row r="19" spans="1:3" ht="14.25" thickBot="1">
      <c r="A19" s="69">
        <v>15</v>
      </c>
      <c r="B19" s="72">
        <v>20</v>
      </c>
      <c r="C19" s="72">
        <v>3.76</v>
      </c>
    </row>
    <row r="20" spans="1:3" ht="14.25" thickBot="1">
      <c r="A20" s="69">
        <v>15</v>
      </c>
      <c r="B20" s="72">
        <v>30</v>
      </c>
      <c r="C20" s="72">
        <v>3.83</v>
      </c>
    </row>
    <row r="21" spans="1:3" ht="14.25" thickBot="1">
      <c r="A21" s="69">
        <v>15</v>
      </c>
      <c r="B21" s="72">
        <v>40</v>
      </c>
      <c r="C21" s="72">
        <v>3.82</v>
      </c>
    </row>
    <row r="22" spans="1:3" ht="14.25" thickBot="1">
      <c r="A22" s="69">
        <v>15</v>
      </c>
      <c r="B22" s="72">
        <v>50</v>
      </c>
      <c r="C22" s="72">
        <v>3.73</v>
      </c>
    </row>
    <row r="23" spans="1:3" ht="14.25" thickBot="1">
      <c r="A23" s="70">
        <v>15</v>
      </c>
      <c r="B23" s="72">
        <v>60</v>
      </c>
      <c r="C23" s="72">
        <v>3.57</v>
      </c>
    </row>
    <row r="24" spans="1:3" ht="14.25" thickBot="1">
      <c r="A24" s="69">
        <v>30</v>
      </c>
      <c r="B24" s="72">
        <v>0</v>
      </c>
      <c r="C24" s="72">
        <v>3.39</v>
      </c>
    </row>
    <row r="25" spans="1:3" ht="14.25" thickBot="1">
      <c r="A25" s="69">
        <v>30</v>
      </c>
      <c r="B25" s="72">
        <v>10</v>
      </c>
      <c r="C25" s="72">
        <v>3.58</v>
      </c>
    </row>
    <row r="26" spans="1:3" ht="14.25" thickBot="1">
      <c r="A26" s="69">
        <v>30</v>
      </c>
      <c r="B26" s="72">
        <v>20</v>
      </c>
      <c r="C26" s="72">
        <v>3.71</v>
      </c>
    </row>
    <row r="27" spans="1:3" ht="14.25" thickBot="1">
      <c r="A27" s="69">
        <v>30</v>
      </c>
      <c r="B27" s="72">
        <v>30</v>
      </c>
      <c r="C27" s="72">
        <v>3.76</v>
      </c>
    </row>
    <row r="28" spans="1:3" ht="14.25" thickBot="1">
      <c r="A28" s="69">
        <v>30</v>
      </c>
      <c r="B28" s="72">
        <v>40</v>
      </c>
      <c r="C28" s="72">
        <v>3.74</v>
      </c>
    </row>
    <row r="29" spans="1:3" ht="14.25" thickBot="1">
      <c r="A29" s="69">
        <v>30</v>
      </c>
      <c r="B29" s="72">
        <v>50</v>
      </c>
      <c r="C29" s="72">
        <v>3.64</v>
      </c>
    </row>
    <row r="30" spans="1:3" ht="14.25" thickBot="1">
      <c r="A30" s="70">
        <v>30</v>
      </c>
      <c r="B30" s="72">
        <v>60</v>
      </c>
      <c r="C30" s="72">
        <v>3.47</v>
      </c>
    </row>
    <row r="31" spans="1:3" ht="14.25" thickBot="1">
      <c r="A31" s="69">
        <v>45</v>
      </c>
      <c r="B31" s="72">
        <v>0</v>
      </c>
      <c r="C31" s="72">
        <v>3.39</v>
      </c>
    </row>
    <row r="32" spans="1:3" ht="14.25" thickBot="1">
      <c r="A32" s="69">
        <v>45</v>
      </c>
      <c r="B32" s="72">
        <v>10</v>
      </c>
      <c r="C32" s="72">
        <v>3.54</v>
      </c>
    </row>
    <row r="33" spans="1:3" ht="14.25" thickBot="1">
      <c r="A33" s="69">
        <v>45</v>
      </c>
      <c r="B33" s="72">
        <v>20</v>
      </c>
      <c r="C33" s="72">
        <v>3.63</v>
      </c>
    </row>
    <row r="34" spans="1:3" ht="14.25" thickBot="1">
      <c r="A34" s="69">
        <v>45</v>
      </c>
      <c r="B34" s="72">
        <v>30</v>
      </c>
      <c r="C34" s="72">
        <v>3.66</v>
      </c>
    </row>
    <row r="35" spans="1:3" ht="14.25" thickBot="1">
      <c r="A35" s="69">
        <v>45</v>
      </c>
      <c r="B35" s="72">
        <v>40</v>
      </c>
      <c r="C35" s="72">
        <v>3.61</v>
      </c>
    </row>
    <row r="36" spans="1:3" ht="14.25" thickBot="1">
      <c r="A36" s="69">
        <v>45</v>
      </c>
      <c r="B36" s="72">
        <v>50</v>
      </c>
      <c r="C36" s="72">
        <v>3.5</v>
      </c>
    </row>
    <row r="37" spans="1:3" ht="14.25" thickBot="1">
      <c r="A37" s="70">
        <v>45</v>
      </c>
      <c r="B37" s="72">
        <v>60</v>
      </c>
      <c r="C37" s="72">
        <v>3.33</v>
      </c>
    </row>
    <row r="38" spans="1:3" ht="14.25" thickBot="1">
      <c r="A38" s="69">
        <v>90</v>
      </c>
      <c r="B38" s="72">
        <v>0</v>
      </c>
      <c r="C38" s="72">
        <v>3.39</v>
      </c>
    </row>
    <row r="39" spans="1:3" ht="14.25" thickBot="1">
      <c r="A39" s="69">
        <v>90</v>
      </c>
      <c r="B39" s="72">
        <v>10</v>
      </c>
      <c r="C39" s="72">
        <v>3.35</v>
      </c>
    </row>
    <row r="40" spans="1:3" ht="14.25" thickBot="1">
      <c r="A40" s="69">
        <v>90</v>
      </c>
      <c r="B40" s="72">
        <v>20</v>
      </c>
      <c r="C40" s="72">
        <v>3.28</v>
      </c>
    </row>
    <row r="41" spans="1:3" ht="14.25" thickBot="1">
      <c r="A41" s="69">
        <v>90</v>
      </c>
      <c r="B41" s="72">
        <v>30</v>
      </c>
      <c r="C41" s="72">
        <v>3.17</v>
      </c>
    </row>
    <row r="42" spans="1:3" ht="14.25" thickBot="1">
      <c r="A42" s="69">
        <v>90</v>
      </c>
      <c r="B42" s="72">
        <v>40</v>
      </c>
      <c r="C42" s="72">
        <v>3.03</v>
      </c>
    </row>
    <row r="43" spans="1:3" ht="14.25" thickBot="1">
      <c r="A43" s="69">
        <v>90</v>
      </c>
      <c r="B43" s="72">
        <v>50</v>
      </c>
      <c r="C43" s="72">
        <v>2.87</v>
      </c>
    </row>
    <row r="44" spans="1:3" ht="14.25" thickBot="1">
      <c r="A44" s="70">
        <v>90</v>
      </c>
      <c r="B44" s="72">
        <v>60</v>
      </c>
      <c r="C44" s="72">
        <v>2.67</v>
      </c>
    </row>
    <row r="45" spans="1:3">
      <c r="A45" s="19" t="s">
        <v>116</v>
      </c>
    </row>
  </sheetData>
  <mergeCells count="2">
    <mergeCell ref="A7:A9"/>
    <mergeCell ref="B7:B9"/>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計算手順（給湯）</vt:lpstr>
      <vt:lpstr>計算仕様</vt:lpstr>
      <vt:lpstr>最終入力値</vt:lpstr>
      <vt:lpstr>給湯システム計算シート</vt:lpstr>
      <vt:lpstr>計算結果</vt:lpstr>
      <vt:lpstr>DL設定</vt:lpstr>
      <vt:lpstr>ηとγ</vt:lpstr>
      <vt:lpstr>札幌</vt:lpstr>
      <vt:lpstr>仙台</vt:lpstr>
      <vt:lpstr>東京</vt:lpstr>
      <vt:lpstr>新潟</vt:lpstr>
      <vt:lpstr>名古屋</vt:lpstr>
      <vt:lpstr>大阪</vt:lpstr>
      <vt:lpstr>広島</vt:lpstr>
      <vt:lpstr>高松</vt:lpstr>
      <vt:lpstr>福岡</vt:lpstr>
      <vt:lpstr>那覇</vt:lpstr>
      <vt:lpstr>計算仕様!Print_Area</vt:lpstr>
      <vt:lpstr>'計算手順（給湯）'!Print_Area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asai</dc:creator>
  <cp:lastModifiedBy>asai</cp:lastModifiedBy>
  <cp:lastPrinted>2016-07-30T01:19:45Z</cp:lastPrinted>
  <dcterms:created xsi:type="dcterms:W3CDTF">2014-11-24T00:14:39Z</dcterms:created>
  <dcterms:modified xsi:type="dcterms:W3CDTF">2016-09-19T01:26:17Z</dcterms:modified>
</cp:coreProperties>
</file>